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Y:\Dokumenty\Krompach\Krompach WWW\2018\05012018\"/>
    </mc:Choice>
  </mc:AlternateContent>
  <bookViews>
    <workbookView xWindow="0" yWindow="0" windowWidth="28800" windowHeight="12288" xr2:uid="{00000000-000D-0000-FFFF-FFFF00000000}"/>
  </bookViews>
  <sheets>
    <sheet name="Rekapitulace stavby" sheetId="1" r:id="rId1"/>
    <sheet name="01 - Oprava vodovodu 2.etapa" sheetId="2" r:id="rId2"/>
    <sheet name="VON - Vedlejší a ostatní ..." sheetId="3" r:id="rId3"/>
    <sheet name="Pokyny pro vyplnění" sheetId="4" r:id="rId4"/>
  </sheets>
  <definedNames>
    <definedName name="_xlnm._FilterDatabase" localSheetId="1" hidden="1">'01 - Oprava vodovodu 2.etapa'!$C$82:$K$513</definedName>
    <definedName name="_xlnm._FilterDatabase" localSheetId="2" hidden="1">'VON - Vedlejší a ostatní ...'!$C$83:$K$105</definedName>
    <definedName name="_xlnm.Print_Titles" localSheetId="1">'01 - Oprava vodovodu 2.etapa'!$82:$82</definedName>
    <definedName name="_xlnm.Print_Titles" localSheetId="0">'Rekapitulace stavby'!$49:$49</definedName>
    <definedName name="_xlnm.Print_Titles" localSheetId="2">'VON - Vedlejší a ostatní ...'!$83:$83</definedName>
    <definedName name="_xlnm.Print_Area" localSheetId="1">'01 - Oprava vodovodu 2.etapa'!$C$4:$J$36,'01 - Oprava vodovodu 2.etapa'!$C$42:$J$64,'01 - Oprava vodovodu 2.etapa'!$C$70:$K$513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  <definedName name="_xlnm.Print_Area" localSheetId="2">'VON - Vedlejší a ostatní ...'!$C$4:$J$36,'VON - Vedlejší a ostatní ...'!$C$42:$J$65,'VON - Vedlejší a ostatní ...'!$C$71:$K$105</definedName>
  </definedNames>
  <calcPr calcId="162913"/>
</workbook>
</file>

<file path=xl/calcChain.xml><?xml version="1.0" encoding="utf-8"?>
<calcChain xmlns="http://schemas.openxmlformats.org/spreadsheetml/2006/main">
  <c r="AY53" i="1" l="1"/>
  <c r="AX53" i="1"/>
  <c r="BI105" i="3"/>
  <c r="BH105" i="3"/>
  <c r="BG105" i="3"/>
  <c r="BF105" i="3"/>
  <c r="T105" i="3"/>
  <c r="T104" i="3"/>
  <c r="R105" i="3"/>
  <c r="R104" i="3"/>
  <c r="P105" i="3"/>
  <c r="P104" i="3"/>
  <c r="BK105" i="3"/>
  <c r="BK104" i="3"/>
  <c r="J104" i="3" s="1"/>
  <c r="J64" i="3" s="1"/>
  <c r="J105" i="3"/>
  <c r="BE105" i="3"/>
  <c r="BI103" i="3"/>
  <c r="BH103" i="3"/>
  <c r="BG103" i="3"/>
  <c r="BF103" i="3"/>
  <c r="T103" i="3"/>
  <c r="R103" i="3"/>
  <c r="P103" i="3"/>
  <c r="BK103" i="3"/>
  <c r="J103" i="3"/>
  <c r="BE103" i="3"/>
  <c r="BI102" i="3"/>
  <c r="BH102" i="3"/>
  <c r="BG102" i="3"/>
  <c r="BF102" i="3"/>
  <c r="T102" i="3"/>
  <c r="R102" i="3"/>
  <c r="P102" i="3"/>
  <c r="BK102" i="3"/>
  <c r="J102" i="3"/>
  <c r="BE102" i="3"/>
  <c r="BI101" i="3"/>
  <c r="BH101" i="3"/>
  <c r="BG101" i="3"/>
  <c r="BF101" i="3"/>
  <c r="T101" i="3"/>
  <c r="R101" i="3"/>
  <c r="P101" i="3"/>
  <c r="BK101" i="3"/>
  <c r="J101" i="3"/>
  <c r="BE101" i="3"/>
  <c r="BI100" i="3"/>
  <c r="BH100" i="3"/>
  <c r="BG100" i="3"/>
  <c r="BF100" i="3"/>
  <c r="T100" i="3"/>
  <c r="R100" i="3"/>
  <c r="P100" i="3"/>
  <c r="BK100" i="3"/>
  <c r="J100" i="3"/>
  <c r="BE100" i="3"/>
  <c r="BI99" i="3"/>
  <c r="BH99" i="3"/>
  <c r="BG99" i="3"/>
  <c r="BF99" i="3"/>
  <c r="T99" i="3"/>
  <c r="R99" i="3"/>
  <c r="P99" i="3"/>
  <c r="BK99" i="3"/>
  <c r="J99" i="3"/>
  <c r="BE99" i="3"/>
  <c r="BI98" i="3"/>
  <c r="BH98" i="3"/>
  <c r="BG98" i="3"/>
  <c r="BF98" i="3"/>
  <c r="T98" i="3"/>
  <c r="T97" i="3"/>
  <c r="R98" i="3"/>
  <c r="R97" i="3"/>
  <c r="P98" i="3"/>
  <c r="P97" i="3"/>
  <c r="BK98" i="3"/>
  <c r="BK97" i="3"/>
  <c r="J97" i="3"/>
  <c r="J98" i="3"/>
  <c r="BE98" i="3"/>
  <c r="J63" i="3"/>
  <c r="BI96" i="3"/>
  <c r="BH96" i="3"/>
  <c r="BG96" i="3"/>
  <c r="BF96" i="3"/>
  <c r="T96" i="3"/>
  <c r="R96" i="3"/>
  <c r="P96" i="3"/>
  <c r="BK96" i="3"/>
  <c r="J96" i="3"/>
  <c r="BE96" i="3"/>
  <c r="BI95" i="3"/>
  <c r="BH95" i="3"/>
  <c r="BG95" i="3"/>
  <c r="BF95" i="3"/>
  <c r="T95" i="3"/>
  <c r="T94" i="3"/>
  <c r="R95" i="3"/>
  <c r="R94" i="3"/>
  <c r="P95" i="3"/>
  <c r="P94" i="3"/>
  <c r="BK95" i="3"/>
  <c r="BK94" i="3"/>
  <c r="J94" i="3" s="1"/>
  <c r="J62" i="3" s="1"/>
  <c r="J95" i="3"/>
  <c r="BE95" i="3"/>
  <c r="BI93" i="3"/>
  <c r="BH93" i="3"/>
  <c r="BG93" i="3"/>
  <c r="BF93" i="3"/>
  <c r="T93" i="3"/>
  <c r="T92" i="3"/>
  <c r="R93" i="3"/>
  <c r="R92" i="3"/>
  <c r="P93" i="3"/>
  <c r="P92" i="3"/>
  <c r="BK93" i="3"/>
  <c r="BK92" i="3"/>
  <c r="J92" i="3" s="1"/>
  <c r="J61" i="3" s="1"/>
  <c r="J93" i="3"/>
  <c r="BE93" i="3" s="1"/>
  <c r="BI91" i="3"/>
  <c r="BH91" i="3"/>
  <c r="BG91" i="3"/>
  <c r="BF91" i="3"/>
  <c r="T91" i="3"/>
  <c r="T90" i="3"/>
  <c r="R91" i="3"/>
  <c r="R90" i="3"/>
  <c r="P91" i="3"/>
  <c r="P90" i="3"/>
  <c r="BK91" i="3"/>
  <c r="BK90" i="3"/>
  <c r="J90" i="3" s="1"/>
  <c r="J60" i="3" s="1"/>
  <c r="J91" i="3"/>
  <c r="BE91" i="3" s="1"/>
  <c r="BI89" i="3"/>
  <c r="BH89" i="3"/>
  <c r="F33" i="3" s="1"/>
  <c r="BC53" i="1" s="1"/>
  <c r="BG89" i="3"/>
  <c r="BF89" i="3"/>
  <c r="T89" i="3"/>
  <c r="T88" i="3"/>
  <c r="R89" i="3"/>
  <c r="R88" i="3"/>
  <c r="P89" i="3"/>
  <c r="P88" i="3"/>
  <c r="BK89" i="3"/>
  <c r="BK88" i="3"/>
  <c r="BK85" i="3" s="1"/>
  <c r="J89" i="3"/>
  <c r="BE89" i="3" s="1"/>
  <c r="BI87" i="3"/>
  <c r="F34" i="3"/>
  <c r="BD53" i="1" s="1"/>
  <c r="BH87" i="3"/>
  <c r="BG87" i="3"/>
  <c r="F32" i="3"/>
  <c r="BB53" i="1" s="1"/>
  <c r="BF87" i="3"/>
  <c r="J31" i="3" s="1"/>
  <c r="AW53" i="1" s="1"/>
  <c r="T87" i="3"/>
  <c r="T86" i="3"/>
  <c r="T85" i="3" s="1"/>
  <c r="T84" i="3" s="1"/>
  <c r="R87" i="3"/>
  <c r="R86" i="3"/>
  <c r="R85" i="3" s="1"/>
  <c r="R84" i="3" s="1"/>
  <c r="P87" i="3"/>
  <c r="P86" i="3"/>
  <c r="P85" i="3" s="1"/>
  <c r="P84" i="3" s="1"/>
  <c r="AU53" i="1" s="1"/>
  <c r="BK87" i="3"/>
  <c r="BK86" i="3"/>
  <c r="J86" i="3"/>
  <c r="J58" i="3" s="1"/>
  <c r="J87" i="3"/>
  <c r="BE87" i="3" s="1"/>
  <c r="J80" i="3"/>
  <c r="F80" i="3"/>
  <c r="F78" i="3"/>
  <c r="E76" i="3"/>
  <c r="J51" i="3"/>
  <c r="F51" i="3"/>
  <c r="F49" i="3"/>
  <c r="E47" i="3"/>
  <c r="J18" i="3"/>
  <c r="E18" i="3"/>
  <c r="F81" i="3"/>
  <c r="F52" i="3"/>
  <c r="J17" i="3"/>
  <c r="J12" i="3"/>
  <c r="J78" i="3"/>
  <c r="J49" i="3"/>
  <c r="E7" i="3"/>
  <c r="E74" i="3"/>
  <c r="E45" i="3"/>
  <c r="AY52" i="1"/>
  <c r="AX52" i="1"/>
  <c r="BI512" i="2"/>
  <c r="BH512" i="2"/>
  <c r="BG512" i="2"/>
  <c r="BF512" i="2"/>
  <c r="T512" i="2"/>
  <c r="T511" i="2"/>
  <c r="R512" i="2"/>
  <c r="R511" i="2" s="1"/>
  <c r="P512" i="2"/>
  <c r="P511" i="2"/>
  <c r="BK512" i="2"/>
  <c r="BK511" i="2" s="1"/>
  <c r="J511" i="2" s="1"/>
  <c r="J63" i="2" s="1"/>
  <c r="J512" i="2"/>
  <c r="BE512" i="2"/>
  <c r="BI501" i="2"/>
  <c r="BH501" i="2"/>
  <c r="BG501" i="2"/>
  <c r="BF501" i="2"/>
  <c r="T501" i="2"/>
  <c r="T500" i="2"/>
  <c r="R501" i="2"/>
  <c r="R500" i="2" s="1"/>
  <c r="P501" i="2"/>
  <c r="P500" i="2"/>
  <c r="BK501" i="2"/>
  <c r="BK500" i="2" s="1"/>
  <c r="J500" i="2" s="1"/>
  <c r="J62" i="2" s="1"/>
  <c r="J501" i="2"/>
  <c r="BE501" i="2"/>
  <c r="BI497" i="2"/>
  <c r="BH497" i="2"/>
  <c r="BG497" i="2"/>
  <c r="BF497" i="2"/>
  <c r="T497" i="2"/>
  <c r="R497" i="2"/>
  <c r="P497" i="2"/>
  <c r="BK497" i="2"/>
  <c r="J497" i="2"/>
  <c r="BE497" i="2"/>
  <c r="BI494" i="2"/>
  <c r="BH494" i="2"/>
  <c r="BG494" i="2"/>
  <c r="BF494" i="2"/>
  <c r="T494" i="2"/>
  <c r="R494" i="2"/>
  <c r="P494" i="2"/>
  <c r="BK494" i="2"/>
  <c r="J494" i="2"/>
  <c r="BE494" i="2" s="1"/>
  <c r="BI492" i="2"/>
  <c r="BH492" i="2"/>
  <c r="BG492" i="2"/>
  <c r="BF492" i="2"/>
  <c r="T492" i="2"/>
  <c r="R492" i="2"/>
  <c r="P492" i="2"/>
  <c r="BK492" i="2"/>
  <c r="J492" i="2"/>
  <c r="BE492" i="2"/>
  <c r="BI489" i="2"/>
  <c r="BH489" i="2"/>
  <c r="BG489" i="2"/>
  <c r="BF489" i="2"/>
  <c r="T489" i="2"/>
  <c r="R489" i="2"/>
  <c r="P489" i="2"/>
  <c r="BK489" i="2"/>
  <c r="J489" i="2"/>
  <c r="BE489" i="2" s="1"/>
  <c r="BI486" i="2"/>
  <c r="BH486" i="2"/>
  <c r="BG486" i="2"/>
  <c r="BF486" i="2"/>
  <c r="T486" i="2"/>
  <c r="R486" i="2"/>
  <c r="P486" i="2"/>
  <c r="BK486" i="2"/>
  <c r="J486" i="2"/>
  <c r="BE486" i="2"/>
  <c r="BI484" i="2"/>
  <c r="BH484" i="2"/>
  <c r="BG484" i="2"/>
  <c r="BF484" i="2"/>
  <c r="T484" i="2"/>
  <c r="R484" i="2"/>
  <c r="P484" i="2"/>
  <c r="BK484" i="2"/>
  <c r="J484" i="2"/>
  <c r="BE484" i="2" s="1"/>
  <c r="BI481" i="2"/>
  <c r="BH481" i="2"/>
  <c r="BG481" i="2"/>
  <c r="BF481" i="2"/>
  <c r="T481" i="2"/>
  <c r="R481" i="2"/>
  <c r="P481" i="2"/>
  <c r="BK481" i="2"/>
  <c r="J481" i="2"/>
  <c r="BE481" i="2"/>
  <c r="BI478" i="2"/>
  <c r="BH478" i="2"/>
  <c r="BG478" i="2"/>
  <c r="BF478" i="2"/>
  <c r="T478" i="2"/>
  <c r="R478" i="2"/>
  <c r="P478" i="2"/>
  <c r="BK478" i="2"/>
  <c r="J478" i="2"/>
  <c r="BE478" i="2" s="1"/>
  <c r="BI476" i="2"/>
  <c r="BH476" i="2"/>
  <c r="BG476" i="2"/>
  <c r="BF476" i="2"/>
  <c r="T476" i="2"/>
  <c r="R476" i="2"/>
  <c r="P476" i="2"/>
  <c r="BK476" i="2"/>
  <c r="J476" i="2"/>
  <c r="BE476" i="2"/>
  <c r="BI474" i="2"/>
  <c r="BH474" i="2"/>
  <c r="BG474" i="2"/>
  <c r="BF474" i="2"/>
  <c r="T474" i="2"/>
  <c r="R474" i="2"/>
  <c r="P474" i="2"/>
  <c r="BK474" i="2"/>
  <c r="J474" i="2"/>
  <c r="BE474" i="2" s="1"/>
  <c r="BI472" i="2"/>
  <c r="BH472" i="2"/>
  <c r="BG472" i="2"/>
  <c r="BF472" i="2"/>
  <c r="T472" i="2"/>
  <c r="R472" i="2"/>
  <c r="P472" i="2"/>
  <c r="BK472" i="2"/>
  <c r="J472" i="2"/>
  <c r="BE472" i="2"/>
  <c r="BI469" i="2"/>
  <c r="BH469" i="2"/>
  <c r="BG469" i="2"/>
  <c r="BF469" i="2"/>
  <c r="T469" i="2"/>
  <c r="R469" i="2"/>
  <c r="P469" i="2"/>
  <c r="BK469" i="2"/>
  <c r="J469" i="2"/>
  <c r="BE469" i="2" s="1"/>
  <c r="BI467" i="2"/>
  <c r="BH467" i="2"/>
  <c r="BG467" i="2"/>
  <c r="BF467" i="2"/>
  <c r="T467" i="2"/>
  <c r="R467" i="2"/>
  <c r="P467" i="2"/>
  <c r="BK467" i="2"/>
  <c r="J467" i="2"/>
  <c r="BE467" i="2"/>
  <c r="BI464" i="2"/>
  <c r="BH464" i="2"/>
  <c r="BG464" i="2"/>
  <c r="BF464" i="2"/>
  <c r="T464" i="2"/>
  <c r="R464" i="2"/>
  <c r="P464" i="2"/>
  <c r="BK464" i="2"/>
  <c r="J464" i="2"/>
  <c r="BE464" i="2" s="1"/>
  <c r="BI462" i="2"/>
  <c r="BH462" i="2"/>
  <c r="BG462" i="2"/>
  <c r="BF462" i="2"/>
  <c r="T462" i="2"/>
  <c r="R462" i="2"/>
  <c r="P462" i="2"/>
  <c r="BK462" i="2"/>
  <c r="J462" i="2"/>
  <c r="BE462" i="2"/>
  <c r="BI459" i="2"/>
  <c r="BH459" i="2"/>
  <c r="BG459" i="2"/>
  <c r="BF459" i="2"/>
  <c r="T459" i="2"/>
  <c r="R459" i="2"/>
  <c r="P459" i="2"/>
  <c r="BK459" i="2"/>
  <c r="J459" i="2"/>
  <c r="BE459" i="2" s="1"/>
  <c r="BI457" i="2"/>
  <c r="BH457" i="2"/>
  <c r="BG457" i="2"/>
  <c r="BF457" i="2"/>
  <c r="T457" i="2"/>
  <c r="R457" i="2"/>
  <c r="P457" i="2"/>
  <c r="BK457" i="2"/>
  <c r="J457" i="2"/>
  <c r="BE457" i="2"/>
  <c r="BI455" i="2"/>
  <c r="BH455" i="2"/>
  <c r="BG455" i="2"/>
  <c r="BF455" i="2"/>
  <c r="T455" i="2"/>
  <c r="R455" i="2"/>
  <c r="P455" i="2"/>
  <c r="BK455" i="2"/>
  <c r="J455" i="2"/>
  <c r="BE455" i="2" s="1"/>
  <c r="BI453" i="2"/>
  <c r="BH453" i="2"/>
  <c r="BG453" i="2"/>
  <c r="BF453" i="2"/>
  <c r="T453" i="2"/>
  <c r="R453" i="2"/>
  <c r="P453" i="2"/>
  <c r="BK453" i="2"/>
  <c r="J453" i="2"/>
  <c r="BE453" i="2"/>
  <c r="BI450" i="2"/>
  <c r="BH450" i="2"/>
  <c r="BG450" i="2"/>
  <c r="BF450" i="2"/>
  <c r="T450" i="2"/>
  <c r="R450" i="2"/>
  <c r="P450" i="2"/>
  <c r="BK450" i="2"/>
  <c r="J450" i="2"/>
  <c r="BE450" i="2" s="1"/>
  <c r="BI448" i="2"/>
  <c r="BH448" i="2"/>
  <c r="BG448" i="2"/>
  <c r="BF448" i="2"/>
  <c r="T448" i="2"/>
  <c r="R448" i="2"/>
  <c r="P448" i="2"/>
  <c r="BK448" i="2"/>
  <c r="J448" i="2"/>
  <c r="BE448" i="2"/>
  <c r="BI445" i="2"/>
  <c r="BH445" i="2"/>
  <c r="BG445" i="2"/>
  <c r="BF445" i="2"/>
  <c r="T445" i="2"/>
  <c r="R445" i="2"/>
  <c r="P445" i="2"/>
  <c r="BK445" i="2"/>
  <c r="J445" i="2"/>
  <c r="BE445" i="2" s="1"/>
  <c r="BI442" i="2"/>
  <c r="BH442" i="2"/>
  <c r="BG442" i="2"/>
  <c r="BF442" i="2"/>
  <c r="T442" i="2"/>
  <c r="R442" i="2"/>
  <c r="P442" i="2"/>
  <c r="BK442" i="2"/>
  <c r="J442" i="2"/>
  <c r="BE442" i="2"/>
  <c r="BI440" i="2"/>
  <c r="BH440" i="2"/>
  <c r="BG440" i="2"/>
  <c r="BF440" i="2"/>
  <c r="T440" i="2"/>
  <c r="R440" i="2"/>
  <c r="P440" i="2"/>
  <c r="BK440" i="2"/>
  <c r="J440" i="2"/>
  <c r="BE440" i="2" s="1"/>
  <c r="BI438" i="2"/>
  <c r="BH438" i="2"/>
  <c r="BG438" i="2"/>
  <c r="BF438" i="2"/>
  <c r="T438" i="2"/>
  <c r="R438" i="2"/>
  <c r="P438" i="2"/>
  <c r="BK438" i="2"/>
  <c r="J438" i="2"/>
  <c r="BE438" i="2"/>
  <c r="BI436" i="2"/>
  <c r="BH436" i="2"/>
  <c r="BG436" i="2"/>
  <c r="BF436" i="2"/>
  <c r="T436" i="2"/>
  <c r="R436" i="2"/>
  <c r="P436" i="2"/>
  <c r="BK436" i="2"/>
  <c r="J436" i="2"/>
  <c r="BE436" i="2" s="1"/>
  <c r="BI433" i="2"/>
  <c r="BH433" i="2"/>
  <c r="BG433" i="2"/>
  <c r="BF433" i="2"/>
  <c r="T433" i="2"/>
  <c r="R433" i="2"/>
  <c r="P433" i="2"/>
  <c r="BK433" i="2"/>
  <c r="J433" i="2"/>
  <c r="BE433" i="2"/>
  <c r="BI430" i="2"/>
  <c r="BH430" i="2"/>
  <c r="BG430" i="2"/>
  <c r="BF430" i="2"/>
  <c r="T430" i="2"/>
  <c r="R430" i="2"/>
  <c r="P430" i="2"/>
  <c r="BK430" i="2"/>
  <c r="J430" i="2"/>
  <c r="BE430" i="2" s="1"/>
  <c r="BI428" i="2"/>
  <c r="BH428" i="2"/>
  <c r="BG428" i="2"/>
  <c r="BF428" i="2"/>
  <c r="T428" i="2"/>
  <c r="R428" i="2"/>
  <c r="P428" i="2"/>
  <c r="BK428" i="2"/>
  <c r="J428" i="2"/>
  <c r="BE428" i="2"/>
  <c r="BI425" i="2"/>
  <c r="BH425" i="2"/>
  <c r="BG425" i="2"/>
  <c r="BF425" i="2"/>
  <c r="T425" i="2"/>
  <c r="R425" i="2"/>
  <c r="P425" i="2"/>
  <c r="BK425" i="2"/>
  <c r="J425" i="2"/>
  <c r="BE425" i="2" s="1"/>
  <c r="BI422" i="2"/>
  <c r="BH422" i="2"/>
  <c r="BG422" i="2"/>
  <c r="BF422" i="2"/>
  <c r="T422" i="2"/>
  <c r="R422" i="2"/>
  <c r="P422" i="2"/>
  <c r="BK422" i="2"/>
  <c r="J422" i="2"/>
  <c r="BE422" i="2"/>
  <c r="BI419" i="2"/>
  <c r="BH419" i="2"/>
  <c r="BG419" i="2"/>
  <c r="BF419" i="2"/>
  <c r="T419" i="2"/>
  <c r="R419" i="2"/>
  <c r="P419" i="2"/>
  <c r="BK419" i="2"/>
  <c r="J419" i="2"/>
  <c r="BE419" i="2" s="1"/>
  <c r="BI414" i="2"/>
  <c r="BH414" i="2"/>
  <c r="BG414" i="2"/>
  <c r="BF414" i="2"/>
  <c r="T414" i="2"/>
  <c r="R414" i="2"/>
  <c r="P414" i="2"/>
  <c r="BK414" i="2"/>
  <c r="J414" i="2"/>
  <c r="BE414" i="2"/>
  <c r="BI411" i="2"/>
  <c r="BH411" i="2"/>
  <c r="BG411" i="2"/>
  <c r="BF411" i="2"/>
  <c r="T411" i="2"/>
  <c r="R411" i="2"/>
  <c r="P411" i="2"/>
  <c r="BK411" i="2"/>
  <c r="J411" i="2"/>
  <c r="BE411" i="2" s="1"/>
  <c r="BI408" i="2"/>
  <c r="BH408" i="2"/>
  <c r="BG408" i="2"/>
  <c r="BF408" i="2"/>
  <c r="T408" i="2"/>
  <c r="R408" i="2"/>
  <c r="P408" i="2"/>
  <c r="P403" i="2" s="1"/>
  <c r="BK408" i="2"/>
  <c r="J408" i="2"/>
  <c r="BE408" i="2"/>
  <c r="BI406" i="2"/>
  <c r="BH406" i="2"/>
  <c r="BG406" i="2"/>
  <c r="BF406" i="2"/>
  <c r="T406" i="2"/>
  <c r="T403" i="2" s="1"/>
  <c r="R406" i="2"/>
  <c r="P406" i="2"/>
  <c r="BK406" i="2"/>
  <c r="J406" i="2"/>
  <c r="BE406" i="2" s="1"/>
  <c r="BI404" i="2"/>
  <c r="BH404" i="2"/>
  <c r="BG404" i="2"/>
  <c r="BF404" i="2"/>
  <c r="T404" i="2"/>
  <c r="R404" i="2"/>
  <c r="R403" i="2" s="1"/>
  <c r="P404" i="2"/>
  <c r="BK404" i="2"/>
  <c r="BK403" i="2" s="1"/>
  <c r="J404" i="2"/>
  <c r="BE404" i="2"/>
  <c r="BI401" i="2"/>
  <c r="BH401" i="2"/>
  <c r="BG401" i="2"/>
  <c r="BF401" i="2"/>
  <c r="T401" i="2"/>
  <c r="R401" i="2"/>
  <c r="P401" i="2"/>
  <c r="BK401" i="2"/>
  <c r="J401" i="2"/>
  <c r="BE401" i="2"/>
  <c r="BI398" i="2"/>
  <c r="BH398" i="2"/>
  <c r="BG398" i="2"/>
  <c r="BF398" i="2"/>
  <c r="T398" i="2"/>
  <c r="R398" i="2"/>
  <c r="P398" i="2"/>
  <c r="BK398" i="2"/>
  <c r="J398" i="2"/>
  <c r="BE398" i="2" s="1"/>
  <c r="BI386" i="2"/>
  <c r="BH386" i="2"/>
  <c r="BG386" i="2"/>
  <c r="BF386" i="2"/>
  <c r="T386" i="2"/>
  <c r="R386" i="2"/>
  <c r="P386" i="2"/>
  <c r="BK386" i="2"/>
  <c r="J386" i="2"/>
  <c r="BE386" i="2"/>
  <c r="BI384" i="2"/>
  <c r="BH384" i="2"/>
  <c r="BG384" i="2"/>
  <c r="BF384" i="2"/>
  <c r="T384" i="2"/>
  <c r="R384" i="2"/>
  <c r="P384" i="2"/>
  <c r="BK384" i="2"/>
  <c r="J384" i="2"/>
  <c r="BE384" i="2" s="1"/>
  <c r="BI375" i="2"/>
  <c r="BH375" i="2"/>
  <c r="BG375" i="2"/>
  <c r="BF375" i="2"/>
  <c r="T375" i="2"/>
  <c r="R375" i="2"/>
  <c r="P375" i="2"/>
  <c r="BK375" i="2"/>
  <c r="J375" i="2"/>
  <c r="BE375" i="2"/>
  <c r="BI371" i="2"/>
  <c r="BH371" i="2"/>
  <c r="BG371" i="2"/>
  <c r="BF371" i="2"/>
  <c r="T371" i="2"/>
  <c r="R371" i="2"/>
  <c r="P371" i="2"/>
  <c r="BK371" i="2"/>
  <c r="J371" i="2"/>
  <c r="BE371" i="2" s="1"/>
  <c r="BI362" i="2"/>
  <c r="BH362" i="2"/>
  <c r="BG362" i="2"/>
  <c r="BF362" i="2"/>
  <c r="T362" i="2"/>
  <c r="R362" i="2"/>
  <c r="P362" i="2"/>
  <c r="BK362" i="2"/>
  <c r="J362" i="2"/>
  <c r="BE362" i="2"/>
  <c r="BI358" i="2"/>
  <c r="BH358" i="2"/>
  <c r="BG358" i="2"/>
  <c r="BF358" i="2"/>
  <c r="T358" i="2"/>
  <c r="R358" i="2"/>
  <c r="P358" i="2"/>
  <c r="BK358" i="2"/>
  <c r="J358" i="2"/>
  <c r="BE358" i="2" s="1"/>
  <c r="BI349" i="2"/>
  <c r="BH349" i="2"/>
  <c r="BG349" i="2"/>
  <c r="BF349" i="2"/>
  <c r="T349" i="2"/>
  <c r="R349" i="2"/>
  <c r="P349" i="2"/>
  <c r="BK349" i="2"/>
  <c r="J349" i="2"/>
  <c r="BE349" i="2"/>
  <c r="BI345" i="2"/>
  <c r="BH345" i="2"/>
  <c r="BG345" i="2"/>
  <c r="BF345" i="2"/>
  <c r="T345" i="2"/>
  <c r="R345" i="2"/>
  <c r="P345" i="2"/>
  <c r="BK345" i="2"/>
  <c r="J345" i="2"/>
  <c r="BE345" i="2" s="1"/>
  <c r="BI336" i="2"/>
  <c r="BH336" i="2"/>
  <c r="BG336" i="2"/>
  <c r="BF336" i="2"/>
  <c r="T336" i="2"/>
  <c r="R336" i="2"/>
  <c r="P336" i="2"/>
  <c r="BK336" i="2"/>
  <c r="J336" i="2"/>
  <c r="BE336" i="2"/>
  <c r="BI327" i="2"/>
  <c r="BH327" i="2"/>
  <c r="BG327" i="2"/>
  <c r="BF327" i="2"/>
  <c r="T327" i="2"/>
  <c r="R327" i="2"/>
  <c r="P327" i="2"/>
  <c r="BK327" i="2"/>
  <c r="J327" i="2"/>
  <c r="BE327" i="2" s="1"/>
  <c r="BI318" i="2"/>
  <c r="BH318" i="2"/>
  <c r="BG318" i="2"/>
  <c r="BF318" i="2"/>
  <c r="T318" i="2"/>
  <c r="R318" i="2"/>
  <c r="P318" i="2"/>
  <c r="BK318" i="2"/>
  <c r="J318" i="2"/>
  <c r="BE318" i="2"/>
  <c r="BI311" i="2"/>
  <c r="BH311" i="2"/>
  <c r="BG311" i="2"/>
  <c r="BF311" i="2"/>
  <c r="T311" i="2"/>
  <c r="R311" i="2"/>
  <c r="P311" i="2"/>
  <c r="BK311" i="2"/>
  <c r="J311" i="2"/>
  <c r="BE311" i="2" s="1"/>
  <c r="BI307" i="2"/>
  <c r="BH307" i="2"/>
  <c r="BG307" i="2"/>
  <c r="BF307" i="2"/>
  <c r="T307" i="2"/>
  <c r="R307" i="2"/>
  <c r="P307" i="2"/>
  <c r="BK307" i="2"/>
  <c r="J307" i="2"/>
  <c r="BE307" i="2"/>
  <c r="BI304" i="2"/>
  <c r="BH304" i="2"/>
  <c r="BG304" i="2"/>
  <c r="BF304" i="2"/>
  <c r="T304" i="2"/>
  <c r="R304" i="2"/>
  <c r="P304" i="2"/>
  <c r="BK304" i="2"/>
  <c r="J304" i="2"/>
  <c r="BE304" i="2" s="1"/>
  <c r="BI296" i="2"/>
  <c r="BH296" i="2"/>
  <c r="BG296" i="2"/>
  <c r="BF296" i="2"/>
  <c r="T296" i="2"/>
  <c r="R296" i="2"/>
  <c r="P296" i="2"/>
  <c r="BK296" i="2"/>
  <c r="J296" i="2"/>
  <c r="BE296" i="2"/>
  <c r="BI287" i="2"/>
  <c r="BH287" i="2"/>
  <c r="BG287" i="2"/>
  <c r="BF287" i="2"/>
  <c r="T287" i="2"/>
  <c r="R287" i="2"/>
  <c r="P287" i="2"/>
  <c r="BK287" i="2"/>
  <c r="J287" i="2"/>
  <c r="BE287" i="2" s="1"/>
  <c r="BI278" i="2"/>
  <c r="BH278" i="2"/>
  <c r="BG278" i="2"/>
  <c r="BF278" i="2"/>
  <c r="T278" i="2"/>
  <c r="R278" i="2"/>
  <c r="P278" i="2"/>
  <c r="BK278" i="2"/>
  <c r="J278" i="2"/>
  <c r="BE278" i="2"/>
  <c r="BI269" i="2"/>
  <c r="BH269" i="2"/>
  <c r="BG269" i="2"/>
  <c r="BF269" i="2"/>
  <c r="T269" i="2"/>
  <c r="R269" i="2"/>
  <c r="P269" i="2"/>
  <c r="BK269" i="2"/>
  <c r="J269" i="2"/>
  <c r="BE269" i="2" s="1"/>
  <c r="BI260" i="2"/>
  <c r="BH260" i="2"/>
  <c r="BG260" i="2"/>
  <c r="BF260" i="2"/>
  <c r="T260" i="2"/>
  <c r="R260" i="2"/>
  <c r="P260" i="2"/>
  <c r="BK260" i="2"/>
  <c r="J260" i="2"/>
  <c r="BE260" i="2"/>
  <c r="BI251" i="2"/>
  <c r="BH251" i="2"/>
  <c r="BG251" i="2"/>
  <c r="BF251" i="2"/>
  <c r="T251" i="2"/>
  <c r="R251" i="2"/>
  <c r="P251" i="2"/>
  <c r="BK251" i="2"/>
  <c r="J251" i="2"/>
  <c r="BE251" i="2" s="1"/>
  <c r="BI242" i="2"/>
  <c r="BH242" i="2"/>
  <c r="BG242" i="2"/>
  <c r="BF242" i="2"/>
  <c r="T242" i="2"/>
  <c r="R242" i="2"/>
  <c r="P242" i="2"/>
  <c r="BK242" i="2"/>
  <c r="J242" i="2"/>
  <c r="BE242" i="2"/>
  <c r="BI233" i="2"/>
  <c r="BH233" i="2"/>
  <c r="BG233" i="2"/>
  <c r="BF233" i="2"/>
  <c r="T233" i="2"/>
  <c r="T232" i="2" s="1"/>
  <c r="R233" i="2"/>
  <c r="R232" i="2"/>
  <c r="P233" i="2"/>
  <c r="P232" i="2" s="1"/>
  <c r="BK233" i="2"/>
  <c r="BK232" i="2"/>
  <c r="J232" i="2"/>
  <c r="J60" i="2" s="1"/>
  <c r="J233" i="2"/>
  <c r="BE233" i="2"/>
  <c r="BI229" i="2"/>
  <c r="BH229" i="2"/>
  <c r="BG229" i="2"/>
  <c r="BF229" i="2"/>
  <c r="T229" i="2"/>
  <c r="R229" i="2"/>
  <c r="P229" i="2"/>
  <c r="BK229" i="2"/>
  <c r="J229" i="2"/>
  <c r="BE229" i="2" s="1"/>
  <c r="BI226" i="2"/>
  <c r="BH226" i="2"/>
  <c r="BG226" i="2"/>
  <c r="BF226" i="2"/>
  <c r="T226" i="2"/>
  <c r="R226" i="2"/>
  <c r="P226" i="2"/>
  <c r="BK226" i="2"/>
  <c r="J226" i="2"/>
  <c r="BE226" i="2"/>
  <c r="BI220" i="2"/>
  <c r="BH220" i="2"/>
  <c r="BG220" i="2"/>
  <c r="BF220" i="2"/>
  <c r="T220" i="2"/>
  <c r="T219" i="2" s="1"/>
  <c r="R220" i="2"/>
  <c r="R219" i="2"/>
  <c r="P220" i="2"/>
  <c r="P219" i="2" s="1"/>
  <c r="BK220" i="2"/>
  <c r="BK219" i="2"/>
  <c r="J219" i="2"/>
  <c r="J59" i="2" s="1"/>
  <c r="J220" i="2"/>
  <c r="BE220" i="2"/>
  <c r="BI216" i="2"/>
  <c r="BH216" i="2"/>
  <c r="BG216" i="2"/>
  <c r="BF216" i="2"/>
  <c r="T216" i="2"/>
  <c r="R216" i="2"/>
  <c r="P216" i="2"/>
  <c r="BK216" i="2"/>
  <c r="J216" i="2"/>
  <c r="BE216" i="2" s="1"/>
  <c r="BI210" i="2"/>
  <c r="BH210" i="2"/>
  <c r="BG210" i="2"/>
  <c r="BF210" i="2"/>
  <c r="T210" i="2"/>
  <c r="R210" i="2"/>
  <c r="P210" i="2"/>
  <c r="BK210" i="2"/>
  <c r="J210" i="2"/>
  <c r="BE210" i="2"/>
  <c r="BI207" i="2"/>
  <c r="BH207" i="2"/>
  <c r="BG207" i="2"/>
  <c r="BF207" i="2"/>
  <c r="T207" i="2"/>
  <c r="R207" i="2"/>
  <c r="P207" i="2"/>
  <c r="BK207" i="2"/>
  <c r="J207" i="2"/>
  <c r="BE207" i="2" s="1"/>
  <c r="BI199" i="2"/>
  <c r="BH199" i="2"/>
  <c r="BG199" i="2"/>
  <c r="BF199" i="2"/>
  <c r="T199" i="2"/>
  <c r="R199" i="2"/>
  <c r="P199" i="2"/>
  <c r="BK199" i="2"/>
  <c r="J199" i="2"/>
  <c r="BE199" i="2"/>
  <c r="BI192" i="2"/>
  <c r="BH192" i="2"/>
  <c r="BG192" i="2"/>
  <c r="BF192" i="2"/>
  <c r="T192" i="2"/>
  <c r="R192" i="2"/>
  <c r="P192" i="2"/>
  <c r="BK192" i="2"/>
  <c r="J192" i="2"/>
  <c r="BE192" i="2" s="1"/>
  <c r="BI185" i="2"/>
  <c r="BH185" i="2"/>
  <c r="BG185" i="2"/>
  <c r="BF185" i="2"/>
  <c r="T185" i="2"/>
  <c r="R185" i="2"/>
  <c r="P185" i="2"/>
  <c r="BK185" i="2"/>
  <c r="J185" i="2"/>
  <c r="BE185" i="2"/>
  <c r="BI182" i="2"/>
  <c r="BH182" i="2"/>
  <c r="BG182" i="2"/>
  <c r="BF182" i="2"/>
  <c r="T182" i="2"/>
  <c r="R182" i="2"/>
  <c r="P182" i="2"/>
  <c r="BK182" i="2"/>
  <c r="J182" i="2"/>
  <c r="BE182" i="2" s="1"/>
  <c r="BI179" i="2"/>
  <c r="BH179" i="2"/>
  <c r="BG179" i="2"/>
  <c r="BF179" i="2"/>
  <c r="T179" i="2"/>
  <c r="R179" i="2"/>
  <c r="P179" i="2"/>
  <c r="BK179" i="2"/>
  <c r="J179" i="2"/>
  <c r="BE179" i="2"/>
  <c r="BI176" i="2"/>
  <c r="BH176" i="2"/>
  <c r="BG176" i="2"/>
  <c r="BF176" i="2"/>
  <c r="T176" i="2"/>
  <c r="R176" i="2"/>
  <c r="P176" i="2"/>
  <c r="BK176" i="2"/>
  <c r="J176" i="2"/>
  <c r="BE176" i="2" s="1"/>
  <c r="BI173" i="2"/>
  <c r="BH173" i="2"/>
  <c r="BG173" i="2"/>
  <c r="BF173" i="2"/>
  <c r="T173" i="2"/>
  <c r="R173" i="2"/>
  <c r="P173" i="2"/>
  <c r="BK173" i="2"/>
  <c r="J173" i="2"/>
  <c r="BE173" i="2"/>
  <c r="BI170" i="2"/>
  <c r="BH170" i="2"/>
  <c r="BG170" i="2"/>
  <c r="BF170" i="2"/>
  <c r="T170" i="2"/>
  <c r="R170" i="2"/>
  <c r="P170" i="2"/>
  <c r="BK170" i="2"/>
  <c r="J170" i="2"/>
  <c r="BE170" i="2" s="1"/>
  <c r="BI167" i="2"/>
  <c r="BH167" i="2"/>
  <c r="BG167" i="2"/>
  <c r="BF167" i="2"/>
  <c r="T167" i="2"/>
  <c r="R167" i="2"/>
  <c r="P167" i="2"/>
  <c r="BK167" i="2"/>
  <c r="J167" i="2"/>
  <c r="BE167" i="2"/>
  <c r="BI164" i="2"/>
  <c r="BH164" i="2"/>
  <c r="BG164" i="2"/>
  <c r="BF164" i="2"/>
  <c r="T164" i="2"/>
  <c r="R164" i="2"/>
  <c r="P164" i="2"/>
  <c r="BK164" i="2"/>
  <c r="J164" i="2"/>
  <c r="BE164" i="2" s="1"/>
  <c r="BI162" i="2"/>
  <c r="BH162" i="2"/>
  <c r="BG162" i="2"/>
  <c r="BF162" i="2"/>
  <c r="T162" i="2"/>
  <c r="R162" i="2"/>
  <c r="P162" i="2"/>
  <c r="BK162" i="2"/>
  <c r="J162" i="2"/>
  <c r="BE162" i="2"/>
  <c r="BI157" i="2"/>
  <c r="BH157" i="2"/>
  <c r="BG157" i="2"/>
  <c r="BF157" i="2"/>
  <c r="T157" i="2"/>
  <c r="R157" i="2"/>
  <c r="P157" i="2"/>
  <c r="BK157" i="2"/>
  <c r="J157" i="2"/>
  <c r="BE157" i="2" s="1"/>
  <c r="BI155" i="2"/>
  <c r="BH155" i="2"/>
  <c r="BG155" i="2"/>
  <c r="BF155" i="2"/>
  <c r="T155" i="2"/>
  <c r="R155" i="2"/>
  <c r="P155" i="2"/>
  <c r="BK155" i="2"/>
  <c r="J155" i="2"/>
  <c r="BE155" i="2"/>
  <c r="BI150" i="2"/>
  <c r="BH150" i="2"/>
  <c r="BG150" i="2"/>
  <c r="BF150" i="2"/>
  <c r="T150" i="2"/>
  <c r="R150" i="2"/>
  <c r="P150" i="2"/>
  <c r="BK150" i="2"/>
  <c r="J150" i="2"/>
  <c r="BE150" i="2" s="1"/>
  <c r="BI148" i="2"/>
  <c r="BH148" i="2"/>
  <c r="BG148" i="2"/>
  <c r="BF148" i="2"/>
  <c r="T148" i="2"/>
  <c r="R148" i="2"/>
  <c r="P148" i="2"/>
  <c r="BK148" i="2"/>
  <c r="J148" i="2"/>
  <c r="BE148" i="2"/>
  <c r="BI144" i="2"/>
  <c r="BH144" i="2"/>
  <c r="BG144" i="2"/>
  <c r="BF144" i="2"/>
  <c r="T144" i="2"/>
  <c r="R144" i="2"/>
  <c r="P144" i="2"/>
  <c r="BK144" i="2"/>
  <c r="J144" i="2"/>
  <c r="BE144" i="2" s="1"/>
  <c r="BI140" i="2"/>
  <c r="BH140" i="2"/>
  <c r="BG140" i="2"/>
  <c r="BF140" i="2"/>
  <c r="T140" i="2"/>
  <c r="R140" i="2"/>
  <c r="P140" i="2"/>
  <c r="BK140" i="2"/>
  <c r="J140" i="2"/>
  <c r="BE140" i="2"/>
  <c r="BI136" i="2"/>
  <c r="BH136" i="2"/>
  <c r="BG136" i="2"/>
  <c r="BF136" i="2"/>
  <c r="T136" i="2"/>
  <c r="R136" i="2"/>
  <c r="P136" i="2"/>
  <c r="BK136" i="2"/>
  <c r="J136" i="2"/>
  <c r="BE136" i="2" s="1"/>
  <c r="BI128" i="2"/>
  <c r="BH128" i="2"/>
  <c r="BG128" i="2"/>
  <c r="BF128" i="2"/>
  <c r="T128" i="2"/>
  <c r="R128" i="2"/>
  <c r="P128" i="2"/>
  <c r="BK128" i="2"/>
  <c r="J128" i="2"/>
  <c r="BE128" i="2"/>
  <c r="BI119" i="2"/>
  <c r="BH119" i="2"/>
  <c r="BG119" i="2"/>
  <c r="BF119" i="2"/>
  <c r="T119" i="2"/>
  <c r="R119" i="2"/>
  <c r="P119" i="2"/>
  <c r="BK119" i="2"/>
  <c r="J119" i="2"/>
  <c r="BE119" i="2" s="1"/>
  <c r="BI114" i="2"/>
  <c r="BH114" i="2"/>
  <c r="BG114" i="2"/>
  <c r="BF114" i="2"/>
  <c r="T114" i="2"/>
  <c r="R114" i="2"/>
  <c r="P114" i="2"/>
  <c r="BK114" i="2"/>
  <c r="J114" i="2"/>
  <c r="BE114" i="2"/>
  <c r="BI109" i="2"/>
  <c r="BH109" i="2"/>
  <c r="BG109" i="2"/>
  <c r="BF109" i="2"/>
  <c r="T109" i="2"/>
  <c r="R109" i="2"/>
  <c r="P109" i="2"/>
  <c r="BK109" i="2"/>
  <c r="J109" i="2"/>
  <c r="BE109" i="2" s="1"/>
  <c r="BI99" i="2"/>
  <c r="BH99" i="2"/>
  <c r="BG99" i="2"/>
  <c r="BF99" i="2"/>
  <c r="T99" i="2"/>
  <c r="R99" i="2"/>
  <c r="P99" i="2"/>
  <c r="BK99" i="2"/>
  <c r="J99" i="2"/>
  <c r="BE99" i="2"/>
  <c r="BI96" i="2"/>
  <c r="BH96" i="2"/>
  <c r="BG96" i="2"/>
  <c r="BF96" i="2"/>
  <c r="T96" i="2"/>
  <c r="R96" i="2"/>
  <c r="P96" i="2"/>
  <c r="BK96" i="2"/>
  <c r="J96" i="2"/>
  <c r="BE96" i="2" s="1"/>
  <c r="BI94" i="2"/>
  <c r="BH94" i="2"/>
  <c r="BG94" i="2"/>
  <c r="BF94" i="2"/>
  <c r="T94" i="2"/>
  <c r="R94" i="2"/>
  <c r="P94" i="2"/>
  <c r="BK94" i="2"/>
  <c r="J94" i="2"/>
  <c r="BE94" i="2"/>
  <c r="BI90" i="2"/>
  <c r="F34" i="2" s="1"/>
  <c r="BD52" i="1" s="1"/>
  <c r="BH90" i="2"/>
  <c r="BG90" i="2"/>
  <c r="BF90" i="2"/>
  <c r="T90" i="2"/>
  <c r="R90" i="2"/>
  <c r="P90" i="2"/>
  <c r="BK90" i="2"/>
  <c r="J90" i="2"/>
  <c r="BE90" i="2" s="1"/>
  <c r="BI86" i="2"/>
  <c r="BH86" i="2"/>
  <c r="F33" i="2"/>
  <c r="BC52" i="1" s="1"/>
  <c r="BC51" i="1" s="1"/>
  <c r="BG86" i="2"/>
  <c r="F32" i="2" s="1"/>
  <c r="BB52" i="1" s="1"/>
  <c r="BB51" i="1" s="1"/>
  <c r="BF86" i="2"/>
  <c r="J31" i="2"/>
  <c r="AW52" i="1" s="1"/>
  <c r="F31" i="2"/>
  <c r="BA52" i="1" s="1"/>
  <c r="T86" i="2"/>
  <c r="T85" i="2" s="1"/>
  <c r="R86" i="2"/>
  <c r="R85" i="2" s="1"/>
  <c r="R84" i="2" s="1"/>
  <c r="R83" i="2" s="1"/>
  <c r="P86" i="2"/>
  <c r="P85" i="2" s="1"/>
  <c r="BK86" i="2"/>
  <c r="BK85" i="2"/>
  <c r="J85" i="2" s="1"/>
  <c r="J58" i="2" s="1"/>
  <c r="J86" i="2"/>
  <c r="BE86" i="2"/>
  <c r="J79" i="2"/>
  <c r="F79" i="2"/>
  <c r="F77" i="2"/>
  <c r="E75" i="2"/>
  <c r="J51" i="2"/>
  <c r="F51" i="2"/>
  <c r="F49" i="2"/>
  <c r="E47" i="2"/>
  <c r="J18" i="2"/>
  <c r="E18" i="2"/>
  <c r="F80" i="2"/>
  <c r="F52" i="2"/>
  <c r="J17" i="2"/>
  <c r="J12" i="2"/>
  <c r="J77" i="2"/>
  <c r="J49" i="2"/>
  <c r="E7" i="2"/>
  <c r="E73" i="2" s="1"/>
  <c r="AS51" i="1"/>
  <c r="L47" i="1"/>
  <c r="AM46" i="1"/>
  <c r="L46" i="1"/>
  <c r="AM44" i="1"/>
  <c r="L44" i="1"/>
  <c r="L42" i="1"/>
  <c r="L41" i="1"/>
  <c r="P84" i="2" l="1"/>
  <c r="P83" i="2" s="1"/>
  <c r="AU52" i="1" s="1"/>
  <c r="AU51" i="1" s="1"/>
  <c r="AY51" i="1"/>
  <c r="W29" i="1"/>
  <c r="J403" i="2"/>
  <c r="J61" i="2" s="1"/>
  <c r="BK84" i="2"/>
  <c r="J85" i="3"/>
  <c r="J57" i="3" s="1"/>
  <c r="BK84" i="3"/>
  <c r="J84" i="3" s="1"/>
  <c r="J30" i="2"/>
  <c r="AV52" i="1" s="1"/>
  <c r="AT52" i="1" s="1"/>
  <c r="T84" i="2"/>
  <c r="T83" i="2" s="1"/>
  <c r="W28" i="1"/>
  <c r="AX51" i="1"/>
  <c r="BD51" i="1"/>
  <c r="W30" i="1" s="1"/>
  <c r="J30" i="3"/>
  <c r="AV53" i="1" s="1"/>
  <c r="AT53" i="1" s="1"/>
  <c r="F30" i="3"/>
  <c r="AZ53" i="1" s="1"/>
  <c r="F30" i="2"/>
  <c r="AZ52" i="1" s="1"/>
  <c r="AZ51" i="1" s="1"/>
  <c r="F31" i="3"/>
  <c r="BA53" i="1" s="1"/>
  <c r="BA51" i="1" s="1"/>
  <c r="J88" i="3"/>
  <c r="J59" i="3" s="1"/>
  <c r="E45" i="2"/>
  <c r="W27" i="1" l="1"/>
  <c r="AW51" i="1"/>
  <c r="AK27" i="1" s="1"/>
  <c r="J56" i="3"/>
  <c r="J27" i="3"/>
  <c r="J84" i="2"/>
  <c r="J57" i="2" s="1"/>
  <c r="BK83" i="2"/>
  <c r="J83" i="2" s="1"/>
  <c r="AV51" i="1"/>
  <c r="W26" i="1"/>
  <c r="AT51" i="1" l="1"/>
  <c r="AK26" i="1"/>
  <c r="AG53" i="1"/>
  <c r="AN53" i="1" s="1"/>
  <c r="J36" i="3"/>
  <c r="J27" i="2"/>
  <c r="J56" i="2"/>
  <c r="AG52" i="1" l="1"/>
  <c r="J36" i="2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<sst xmlns="http://schemas.openxmlformats.org/spreadsheetml/2006/main" count="5093" uniqueCount="965">
  <si>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</si>
  <si>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</si>
  <si>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</si>
  <si>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</si>
  <si>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</si>
  <si>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</si>
  <si>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</si>
  <si>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{81730482-7ae2-4bfb-9d3a-587f24b13424}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</si>
  <si>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</si>
  <si>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</si>
  <si>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</si>
  <si>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</si>
  <si>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</si>
  <si>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</si>
  <si>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</si>
  <si>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</si>
  <si>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TAVOD160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</si>
  <si>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</si>
  <si>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</si>
  <si>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Krompach - oprava vodovodu 2.etapa</t>
  </si>
  <si>
    <t>0,1</t>
  </si>
  <si>
    <t>KSO:</t>
  </si>
  <si>
    <t/>
  </si>
  <si>
    <t>CC-CZ:</t>
  </si>
  <si>
    <t>1</t>
  </si>
  <si>
    <t>Místo:</t>
  </si>
  <si>
    <t>Krompach</t>
  </si>
  <si>
    <t>Datum:</t>
  </si>
  <si>
    <t>6. 12. 2017</t>
  </si>
  <si>
    <t>10</t>
  </si>
  <si>
    <t>100</t>
  </si>
  <si>
    <t>Zadavatel:</t>
  </si>
  <si>
    <t>IČ:</t>
  </si>
  <si>
    <t>Obec Krompach</t>
  </si>
  <si>
    <t>DIČ:</t>
  </si>
  <si>
    <t>Uchazeč:</t>
  </si>
  <si>
    <t>Vyplň údaj</t>
  </si>
  <si>
    <t>Projektant:</t>
  </si>
  <si>
    <t>Vodohospodářské projekty s.r.o.</t>
  </si>
  <si>
    <t>True</t>
  </si>
  <si>
    <t>Poznámka:</t>
  </si>
  <si>
    <t>Soupis prací je sestaven za využití položek Cenové soustavy ÚRS. Cenové a technické podmínky položek Cenové soustavy ÚRS, které nejsou uvedeny v soupisu prací (tzv.úvodní části katalogů), jsou neomezeně dálkově k dispozici na www.cs-urs.cz. Položky, které nemají ve sloupci "Cenová soustava" uveden žádný údaj, nepochází z Cenové soustavy ÚRS.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</si>
  <si>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</si>
  <si>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</si>
  <si>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</si>
  <si>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</si>
  <si>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</si>
  <si>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</si>
  <si>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</si>
  <si>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</si>
  <si>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</si>
  <si>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</si>
  <si>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</si>
  <si>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</si>
  <si>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</si>
  <si>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</si>
  <si>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</si>
  <si>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</si>
  <si>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</si>
  <si>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</si>
  <si>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</si>
  <si>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</si>
  <si>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</si>
  <si>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</si>
  <si>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</si>
  <si>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</si>
  <si>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</si>
  <si>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</si>
  <si>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</si>
  <si>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</si>
  <si>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</si>
  <si>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</si>
  <si>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</si>
  <si>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</si>
  <si>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</si>
  <si>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</si>
  <si>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</si>
  <si>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</si>
  <si>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</si>
  <si>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</si>
  <si>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</si>
  <si>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</si>
  <si>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Oprava vodovodu 2.etapa</t>
  </si>
  <si>
    <t>ING</t>
  </si>
  <si>
    <t>{2d30203c-4709-46f4-9ecf-c86a8e120ca9}</t>
  </si>
  <si>
    <t>827 19</t>
  </si>
  <si>
    <t>2</t>
  </si>
  <si>
    <t>VON</t>
  </si>
  <si>
    <t>Vedlejší a ostatní náklady</t>
  </si>
  <si>
    <t>{24c68cde-a03d-4004-a48b-c8c6cc97eb0d}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</si>
  <si>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</si>
  <si>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</si>
  <si>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</si>
  <si>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</si>
  <si>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</si>
  <si>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</si>
  <si>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</si>
  <si>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Oprava vodovodu 2.etapa</t>
  </si>
  <si>
    <t>2222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</si>
  <si>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</si>
  <si>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</si>
  <si>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</si>
  <si>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</si>
  <si>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</si>
  <si>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</si>
  <si>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</si>
  <si>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</si>
  <si>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</t>
  </si>
  <si>
    <t xml:space="preserve">    8 - Trubní vedení</t>
  </si>
  <si>
    <t xml:space="preserve">    8PV - Provizorní vodovod</t>
  </si>
  <si>
    <t xml:space="preserve">    99 -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</si>
  <si>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</si>
  <si>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</si>
  <si>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</si>
  <si>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</si>
  <si>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</si>
  <si>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</si>
  <si>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</si>
  <si>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</si>
  <si>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</si>
  <si>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</si>
  <si>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</si>
  <si>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</si>
  <si>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</si>
  <si>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</si>
  <si>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</si>
  <si>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</si>
  <si>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</si>
  <si>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</si>
  <si>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</si>
  <si>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115101201</t>
  </si>
  <si>
    <t>Čerpání vody na dopravní výšku do 10 m průměrný přítok do 500 l/min</t>
  </si>
  <si>
    <t>hod</t>
  </si>
  <si>
    <t>CS ÚRS 2017 02</t>
  </si>
  <si>
    <t>4</t>
  </si>
  <si>
    <t>1347493538</t>
  </si>
  <si>
    <t>PP</t>
  </si>
  <si>
    <t>Čerpání vody na dopravní výšku do 10 m s uvažovaným průměrným přítokem do 500 l/min</t>
  </si>
  <si>
    <t>VV</t>
  </si>
  <si>
    <t>(bude upřesněno dle skutečnosti s měřením motohodin)</t>
  </si>
  <si>
    <t>10*8</t>
  </si>
  <si>
    <t>115101301</t>
  </si>
  <si>
    <t>Pohotovost čerpací soupravy pro dopravní výšku do 10 m přítok do 500 l/min</t>
  </si>
  <si>
    <t>den</t>
  </si>
  <si>
    <t>351465940</t>
  </si>
  <si>
    <t>Pohotovost záložní čerpací soupravy pro dopravní výšku do 10 m s uvažovaným průměrným přítokem do 500 l/min</t>
  </si>
  <si>
    <t>3</t>
  </si>
  <si>
    <t>119001421</t>
  </si>
  <si>
    <t>Dočasné zajištění kabelů a kabelových tratí ze 3 volně ložených kabelů</t>
  </si>
  <si>
    <t>m</t>
  </si>
  <si>
    <t>-125043948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</si>
  <si>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do 3 kabelů</t>
  </si>
  <si>
    <t>120001101</t>
  </si>
  <si>
    <t>Příplatek za ztížení vykopávky v blízkosti podzemního vedení</t>
  </si>
  <si>
    <t>m3</t>
  </si>
  <si>
    <t>-1582514378</t>
  </si>
  <si>
    <t>Příplatek k cenám vykopávek za ztížení vykopávky v blízkosti podzemního vedení nebo výbušnin v horninách jakékoliv třídy</t>
  </si>
  <si>
    <t>4,00*1,00*1,50</t>
  </si>
  <si>
    <t>5</t>
  </si>
  <si>
    <t>131201201</t>
  </si>
  <si>
    <t>Hloubení jam zapažených v hornině tř. 3 objemu do 100 m3</t>
  </si>
  <si>
    <t>-1382861531</t>
  </si>
  <si>
    <t>Hloubení zapažených jam a zářezů s urovnáním dna do předepsaného profilu a spádu v hornině tř. 3 do 100 m3</t>
  </si>
  <si>
    <t>hor.3 - 50%</t>
  </si>
  <si>
    <t>startovací jámy (bez úseků se skalním podložím)</t>
  </si>
  <si>
    <t>3,70*2,00*2,00 *4</t>
  </si>
  <si>
    <t>1,00*1,00*2,00 *5</t>
  </si>
  <si>
    <t>"komunikace asfalt" -(1,00*1,00*2+1,00*0,50*1)*0,50</t>
  </si>
  <si>
    <t>Mezisoučet</t>
  </si>
  <si>
    <t>"odp.ostatních hornin" -67,95*0,50</t>
  </si>
  <si>
    <t>Součet</t>
  </si>
  <si>
    <t>6</t>
  </si>
  <si>
    <t>131301201</t>
  </si>
  <si>
    <t>Hloubení jam zapažených v hornině tř. 4 objemu do 100 m3</t>
  </si>
  <si>
    <t>-1113092457</t>
  </si>
  <si>
    <t>Hloubení zapažených jam a zářezů s urovnáním dna do předepsaného profilu a spádu v hornině tř. 4 do 100 m3</t>
  </si>
  <si>
    <t>hor.4 - 25%</t>
  </si>
  <si>
    <t>67,95*0,25</t>
  </si>
  <si>
    <t>7</t>
  </si>
  <si>
    <t>131401201</t>
  </si>
  <si>
    <t>Hloubení jam zapažených v hornině tř. 5 objemu do 100 m3</t>
  </si>
  <si>
    <t>-1435554047</t>
  </si>
  <si>
    <t>Hloubení zapažených jam a zářezů s urovnáním dna do předepsaného profilu a spádu v hornině tř. 5 do 100 m3</t>
  </si>
  <si>
    <t>hor.5 - 25%</t>
  </si>
  <si>
    <t>8</t>
  </si>
  <si>
    <t>131501201</t>
  </si>
  <si>
    <t>Hloubení jam zapažených v hornině tř. 6 objemu do 100 m3</t>
  </si>
  <si>
    <t>1453815526</t>
  </si>
  <si>
    <t>Hloubení zapažených jam a zářezů s urovnáním dna do předepsaného profilu a spádu v hornině tř. 6 do 100 m3</t>
  </si>
  <si>
    <t>hor.6 - 100%</t>
  </si>
  <si>
    <t>startovací jámy (úseky se skalním podložím)</t>
  </si>
  <si>
    <t>3,70*2,00*2,00 *5</t>
  </si>
  <si>
    <t>"komunikace asfalt" -(3,70*2,00*1+3,70*0,80*1+3,70*0,90*2)*0,50</t>
  </si>
  <si>
    <t>1,00*1,00*2,00*2</t>
  </si>
  <si>
    <t>"komunikace asfalt" -(1,00*1,00*1)*0,50</t>
  </si>
  <si>
    <t>9</t>
  </si>
  <si>
    <t>132201201</t>
  </si>
  <si>
    <t>Hloubení rýh š do 2000 mm v hornině tř. 3 objemu do 100 m3</t>
  </si>
  <si>
    <t>1535290390</t>
  </si>
  <si>
    <t>Hloubení zapažených i nezapažených rýh šířky přes 600 do 2 000 mm s urovnáním dna do předepsaného profilu a spádu v hornině tř. 3 do 100 m3</t>
  </si>
  <si>
    <t>přípojky</t>
  </si>
  <si>
    <t>17,00*1,00*1,65</t>
  </si>
  <si>
    <t>"odp.ostatních hornin" -28,05*0,50</t>
  </si>
  <si>
    <t>132301201</t>
  </si>
  <si>
    <t>Hloubení rýh š do 2000 mm v hornině tř. 4 objemu do 100 m3</t>
  </si>
  <si>
    <t>-1276785989</t>
  </si>
  <si>
    <t>Hloubení zapažených i nezapažených rýh šířky přes 600 do 2 000 mm s urovnáním dna do předepsaného profilu a spádu v hornině tř. 4 do 100 m3</t>
  </si>
  <si>
    <t>28,05*0,25</t>
  </si>
  <si>
    <t>11</t>
  </si>
  <si>
    <t>132401201</t>
  </si>
  <si>
    <t>Hloubení rýh š do 2000 mm v hornině tř. 5</t>
  </si>
  <si>
    <t>-139215413</t>
  </si>
  <si>
    <t>Hloubení zapažených i nezapažených rýh šířky přes 600 do 2 000 mm s urovnáním dna do předepsaného profilu a spádu s použitím trhavin v hornině tř. 5 pro jakékoliv množství</t>
  </si>
  <si>
    <t>12</t>
  </si>
  <si>
    <t>151101101</t>
  </si>
  <si>
    <t>Zřízení příložného pažení a rozepření stěn rýh hl do 2 m</t>
  </si>
  <si>
    <t>m2</t>
  </si>
  <si>
    <t>319327316</t>
  </si>
  <si>
    <t>Zřízení pažení a rozepření stěn rýh pro podzemní vedení pro všechny šířky rýhy příložné pro jakoukoliv mezerovitost, hloubky do 2 m</t>
  </si>
  <si>
    <t>17,00*2*1,65</t>
  </si>
  <si>
    <t>13</t>
  </si>
  <si>
    <t>151101111</t>
  </si>
  <si>
    <t>Odstranění příložného pažení a rozepření stěn rýh hl do 2 m</t>
  </si>
  <si>
    <t>-1861270040</t>
  </si>
  <si>
    <t>Odstranění pažení a rozepření stěn rýh pro podzemní vedení s uložením materiálu na vzdálenost do 3 m od kraje výkopu příložné, hloubky do 2 m</t>
  </si>
  <si>
    <t>14</t>
  </si>
  <si>
    <t>151101201</t>
  </si>
  <si>
    <t>Zřízení příložného pažení stěn výkopu hl do 4 m</t>
  </si>
  <si>
    <t>-1033203046</t>
  </si>
  <si>
    <t>Zřízení pažení stěn výkopu bez rozepření nebo vzepření příložné, hloubky do 4 m</t>
  </si>
  <si>
    <t>(3,70+2,00)*2*2,00 *(4+5)</t>
  </si>
  <si>
    <t>1,00*4*2,00 *(5+2)</t>
  </si>
  <si>
    <t>151101211</t>
  </si>
  <si>
    <t>Odstranění příložného pažení stěn hl do 4 m</t>
  </si>
  <si>
    <t>1010185751</t>
  </si>
  <si>
    <t>Odstranění pažení stěn výkopu s uložením pažin na vzdálenost do 3 m od okraje výkopu příložné, hloubky do 4 m</t>
  </si>
  <si>
    <t>16</t>
  </si>
  <si>
    <t>151101301</t>
  </si>
  <si>
    <t>Zřízení rozepření stěn při pažení příložném hl do 4 m</t>
  </si>
  <si>
    <t>854253726</t>
  </si>
  <si>
    <t>Zřízení rozepření zapažených stěn výkopů s potřebným přepažováním při roubení příložném, hloubky do 4 m</t>
  </si>
  <si>
    <t>3,70*2,00*2,00 *(4+5)</t>
  </si>
  <si>
    <t>1,00*1,00*2,00 *(5+2)</t>
  </si>
  <si>
    <t>17</t>
  </si>
  <si>
    <t>151101311</t>
  </si>
  <si>
    <t>Odstranění rozepření stěn při pažení příložném hl do 4 m</t>
  </si>
  <si>
    <t>-963451623</t>
  </si>
  <si>
    <t>Odstranění rozepření stěn výkopů s uložením materiálu na vzdálenost do 3 m od okraje výkopu roubení příložného, hloubky do 4 m</t>
  </si>
  <si>
    <t>18</t>
  </si>
  <si>
    <t>161101101</t>
  </si>
  <si>
    <t>Svislé přemístění výkopku z horniny tř. 1 až 4 hl výkopu do 2,5 m</t>
  </si>
  <si>
    <t>1806494038</t>
  </si>
  <si>
    <t>Svislé přemístění výkopku bez naložení do dopravní nádoby avšak s vyprázdněním dopravní nádoby na hromadu nebo do dopravního prostředku z horniny tř. 1 až 4, při hloubce výkopu přes 1 do 2,5 m</t>
  </si>
  <si>
    <t>33,975+16,988</t>
  </si>
  <si>
    <t>19</t>
  </si>
  <si>
    <t>161101151</t>
  </si>
  <si>
    <t>Svislé přemístění výkopku z horniny tř. 5 až 7 hl výkopu do 2,5 m</t>
  </si>
  <si>
    <t>-1555658103</t>
  </si>
  <si>
    <t>Svislé přemístění výkopku bez naložení do dopravní nádoby avšak s vyprázdněním dopravní nádoby na hromadu nebo do dopravního prostředku z horniny tř. 5 až 7, při hloubce výkopu přes 1 do 2,5 m</t>
  </si>
  <si>
    <t>16,988+68,99</t>
  </si>
  <si>
    <t>20</t>
  </si>
  <si>
    <t>162701105</t>
  </si>
  <si>
    <t>Vodorovné přemístění do 10000 m výkopku/sypaniny z horniny tř. 1 až 4</t>
  </si>
  <si>
    <t>-1882804350</t>
  </si>
  <si>
    <t>Vodorovné přemístění výkopku nebo sypaniny po suchu na obvyklém dopravním prostředku, bez naložení výkopku, avšak se složením bez rozhrnutí z horniny tř. 1 až 4 na vzdálenost přes 9 000 do 10 000 m</t>
  </si>
  <si>
    <t>"výkop" 33,975+16,988 +14,025+7,013</t>
  </si>
  <si>
    <t>162701109</t>
  </si>
  <si>
    <t>Příplatek k vodorovnému přemístění výkopku/sypaniny z horniny tř. 1 až 4 ZKD 1000 m přes 10000 m</t>
  </si>
  <si>
    <t>-346608025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</si>
  <si>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</si>
  <si>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72,001*2</t>
  </si>
  <si>
    <t>22</t>
  </si>
  <si>
    <t>162701155</t>
  </si>
  <si>
    <t>Vodorovné přemístění do 10000 m výkopku/sypaniny z horniny tř. 5 až 7</t>
  </si>
  <si>
    <t>1719929044</t>
  </si>
  <si>
    <t>Vodorovné přemístění výkopku nebo sypaniny po suchu na obvyklém dopravním prostředku, bez naložení výkopku, avšak se složením bez rozhrnutí z horniny tř. 5 až 7 na vzdálenost přes 9 0000 do 10 000 m</t>
  </si>
  <si>
    <t>"výkop" 16,988+68,99 +7,013</t>
  </si>
  <si>
    <t>23</t>
  </si>
  <si>
    <t>162701159</t>
  </si>
  <si>
    <t>Příplatek k vodorovnému přemístění výkopku/sypaniny z horniny tř. 5 až 7 ZKD 1000 m přes 10000 m</t>
  </si>
  <si>
    <t>734167016</t>
  </si>
  <si>
    <t>Vodorovné přemístění výkopku nebo sypaniny po suchu na obvyklém dopravním prostředku, bez naložení výkopku, avšak se složením bez rozhrnutí z horniny tř. 5 až 7 na vzdálenost Příplatek k ceně za každých dalších i započatých 1 000 m</t>
  </si>
  <si>
    <t>92,991*2</t>
  </si>
  <si>
    <t>24</t>
  </si>
  <si>
    <t>171201211</t>
  </si>
  <si>
    <t>Poplatek za uložení odpadu ze sypaniny na skládce (skládkovné)</t>
  </si>
  <si>
    <t>t</t>
  </si>
  <si>
    <t>-1902099882</t>
  </si>
  <si>
    <t>Uložení sypaniny poplatek za uložení sypaniny na skládce ( skládkovné )</t>
  </si>
  <si>
    <t>(72,001+92,991)*1,60</t>
  </si>
  <si>
    <t>25</t>
  </si>
  <si>
    <t>162301102</t>
  </si>
  <si>
    <t>Vodorovné přemístění do 1000 m výkopku/sypaniny z horniny tř. 1 až 4</t>
  </si>
  <si>
    <t>367186407</t>
  </si>
  <si>
    <t>Vodorovné přemístění výkopku nebo sypaniny po suchu na obvyklém dopravním prostředku, bez naložení výkopku, avšak se složením bez rozhrnutí z horniny tř. 1 až 4 na vzdálenost přes 500 do 1 000 m</t>
  </si>
  <si>
    <t>dovoz materiálu pro lože a obsyp potrubí, zásyp</t>
  </si>
  <si>
    <t>"materiál pro obsyp potrubí" 32,361</t>
  </si>
  <si>
    <t>"materiál pro lože pod potrubí" 39,35</t>
  </si>
  <si>
    <t>"materiál pro zásyp"  66,741</t>
  </si>
  <si>
    <t>26</t>
  </si>
  <si>
    <t>167101102</t>
  </si>
  <si>
    <t>Nakládání výkopku z hornin tř. 1 až 4 přes 100 m3</t>
  </si>
  <si>
    <t>-431104766</t>
  </si>
  <si>
    <t>Nakládání, skládání a překládání neulehlého výkopku nebo sypaniny nakládání, množství přes 100 m3, z hornin tř. 1 až 4</t>
  </si>
  <si>
    <t>27</t>
  </si>
  <si>
    <t>174101101</t>
  </si>
  <si>
    <t>Zásyp jam, šachet rýh nebo kolem objektů sypaninou se zhutněním</t>
  </si>
  <si>
    <t>-1442889183</t>
  </si>
  <si>
    <t>Zásyp sypaninou z jakékoliv horniny s uložením výkopku ve vrstvách se zhutněním jam, šachet, rýh nebo kolem objektů v těchto vykopávkách</t>
  </si>
  <si>
    <t>zásyp štěrkodrtí</t>
  </si>
  <si>
    <t>"výkop"  33,975+16,988+16,988+68,99 +14,025+7,013+7,013</t>
  </si>
  <si>
    <t>"odp.lože"  -39,35</t>
  </si>
  <si>
    <t>"odp.obsypu"  -32,361</t>
  </si>
  <si>
    <t>"odp.krajnice ze štěrkodrti" -53,08*0,50</t>
  </si>
  <si>
    <t>28</t>
  </si>
  <si>
    <t>M</t>
  </si>
  <si>
    <t>583442010</t>
  </si>
  <si>
    <t>štěrkodrtě pro zásypy v komunikacích (dodávka)</t>
  </si>
  <si>
    <t>-995596396</t>
  </si>
  <si>
    <t>66,741*1,80</t>
  </si>
  <si>
    <t>29</t>
  </si>
  <si>
    <t>175111101</t>
  </si>
  <si>
    <t>Obsypání potrubí ručně sypaninou bez prohození, uloženou do 3 m</t>
  </si>
  <si>
    <t>1051663861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</si>
  <si>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</si>
  <si>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3,70*2,00*0,363 *9</t>
  </si>
  <si>
    <t>1,00*1,00*0,363 *7</t>
  </si>
  <si>
    <t>17,00*1,00*0,332</t>
  </si>
  <si>
    <t>30</t>
  </si>
  <si>
    <t>58333667</t>
  </si>
  <si>
    <t>kamenivo pro obsyp potrubí (max.velikost zrn 22mm)</t>
  </si>
  <si>
    <t>-1481966408</t>
  </si>
  <si>
    <t>32,361*1,80</t>
  </si>
  <si>
    <t>Vodorovné konstrukce</t>
  </si>
  <si>
    <t>31</t>
  </si>
  <si>
    <t>451573111</t>
  </si>
  <si>
    <t>Lože pod potrubí otevřený výkop ze štěrkopísku</t>
  </si>
  <si>
    <t>-2082422176</t>
  </si>
  <si>
    <t>Lože pod potrubí, stoky a drobné objekty v otevřeném výkopu z písku a štěrkopísku do 63 mm</t>
  </si>
  <si>
    <t>3,70*2,00*0,50 *9</t>
  </si>
  <si>
    <t>1,00*1,00*0,50 *7</t>
  </si>
  <si>
    <t>17,00*1,00*0,15</t>
  </si>
  <si>
    <t>32</t>
  </si>
  <si>
    <t>452313131</t>
  </si>
  <si>
    <t>Podkladní bloky z betonu prostého tř. C 12/15 otevřený výkop</t>
  </si>
  <si>
    <t>409243237</t>
  </si>
  <si>
    <t>Podkladní a zajišťovací konstrukce z betonu prostého v otevřeném výkopu bloky pro potrubí z betonu tř. C 12/15</t>
  </si>
  <si>
    <t>0,30*0,30*0,30*2</t>
  </si>
  <si>
    <t>33</t>
  </si>
  <si>
    <t>452351101</t>
  </si>
  <si>
    <t>Bednění podkladních desek nebo bloků nebo sedlového lože otevřený výkop</t>
  </si>
  <si>
    <t>2053817139</t>
  </si>
  <si>
    <t>Bednění podkladních a zajišťovacích konstrukcí v otevřeném výkopu desek nebo sedlových loží pod potrubí, stoky a drobné objekty</t>
  </si>
  <si>
    <t>0,30*4*0,30*2</t>
  </si>
  <si>
    <t>Komunikace</t>
  </si>
  <si>
    <t>34</t>
  </si>
  <si>
    <t>113107022</t>
  </si>
  <si>
    <t>Odstranění podkladu plochy do 15 m2 z kameniva drceného tl 200 mm při překopech inž sítí</t>
  </si>
  <si>
    <t>-1216684308</t>
  </si>
  <si>
    <t>Odstranění podkladů nebo krytů při překopech inženýrských sítí v ploše jednotlivě do 15 m2 s přemístěním hmot na skládku ve vzdálenosti do 3 m nebo s naložením na dopravní prostředek z kameniva hrubého drceného, o tl. vrstvy přes 100 do 200 mm</t>
  </si>
  <si>
    <t>komunikace asfalt</t>
  </si>
  <si>
    <t>3,70*2,00*1</t>
  </si>
  <si>
    <t>3,70*0,80*1</t>
  </si>
  <si>
    <t>3,70*0,90*2</t>
  </si>
  <si>
    <t>1,00*1,00*3</t>
  </si>
  <si>
    <t>1,00*0,50*1</t>
  </si>
  <si>
    <t>35</t>
  </si>
  <si>
    <t>-589953111</t>
  </si>
  <si>
    <t>3,90*2,20*1</t>
  </si>
  <si>
    <t>3,90*0,90*1</t>
  </si>
  <si>
    <t>3,90*1,00*2</t>
  </si>
  <si>
    <t>1,20*1,20*3</t>
  </si>
  <si>
    <t>1,20*0,60*1</t>
  </si>
  <si>
    <t>36</t>
  </si>
  <si>
    <t>113107041</t>
  </si>
  <si>
    <t>Odstranění podkladu plochy do 15 m2 živičných tl 50 mm při překopech inž sítí</t>
  </si>
  <si>
    <t>-1084815837</t>
  </si>
  <si>
    <t>Odstranění podkladů nebo krytů při překopech inženýrských sítí v ploše jednotlivě do 15 m2 s přemístěním hmot na skládku ve vzdálenosti do 3 m nebo s naložením na dopravní prostředek živičných, o tl. vrstvy do 50 mm</t>
  </si>
  <si>
    <t>4,20*2,50*1</t>
  </si>
  <si>
    <t>4,20*1,05*1</t>
  </si>
  <si>
    <t>4,20*1,15*2</t>
  </si>
  <si>
    <t>1,50*1,50*3</t>
  </si>
  <si>
    <t>1,50*1,00*1</t>
  </si>
  <si>
    <t>37</t>
  </si>
  <si>
    <t>113107042</t>
  </si>
  <si>
    <t>Odstranění podkladu plochy do 15 m2 živičných tl 100 mm při překopech inž sítí</t>
  </si>
  <si>
    <t>1380378548</t>
  </si>
  <si>
    <t>Odstranění podkladů nebo krytů při překopech inženýrských sítí v ploše jednotlivě do 15 m2 s přemístěním hmot na skládku ve vzdálenosti do 3 m nebo s naložením na dopravní prostředek živičných, o tl. vrstvy přes 50 do 100 mm</t>
  </si>
  <si>
    <t>4,40*2,70*1</t>
  </si>
  <si>
    <t>4,40*1,15*1</t>
  </si>
  <si>
    <t>4,40*1,25*2</t>
  </si>
  <si>
    <t>1,70*1,70*3</t>
  </si>
  <si>
    <t>1,70*0,85*1</t>
  </si>
  <si>
    <t>38</t>
  </si>
  <si>
    <t>919735112</t>
  </si>
  <si>
    <t>Řezání stávajícího živičného krytu hl do 100 mm</t>
  </si>
  <si>
    <t>1175959633</t>
  </si>
  <si>
    <t>Řezání stávajícího živičného krytu nebo podkladu hloubky přes 50 do 100 mm</t>
  </si>
  <si>
    <t>(4,40+2,70)*2*1</t>
  </si>
  <si>
    <t>(4,40+1,15*2)*1</t>
  </si>
  <si>
    <t>(4,40+1,25*2)*2</t>
  </si>
  <si>
    <t>1,70*4*3</t>
  </si>
  <si>
    <t>(1,70+0,85*2)*1</t>
  </si>
  <si>
    <t>39</t>
  </si>
  <si>
    <t>113154122</t>
  </si>
  <si>
    <t>Frézování živičného krytu tl 40 mm pruh š 1 m pl do 500 m2 bez překážek v trase</t>
  </si>
  <si>
    <t>-153258209</t>
  </si>
  <si>
    <t>Frézování živičného podkladu nebo krytu s naložením na dopravní prostředek plochy do 500 m2 bez překážek v trase pruhu šířky přes 0,5 m do 1 m, tloušťky vrstvy 40 mm</t>
  </si>
  <si>
    <t>4,70*3,00*1</t>
  </si>
  <si>
    <t>4,70*1,30*1</t>
  </si>
  <si>
    <t>4,70*1,40*2</t>
  </si>
  <si>
    <t>2,00*2,00*3</t>
  </si>
  <si>
    <t>2,00*1,00*1</t>
  </si>
  <si>
    <t>40</t>
  </si>
  <si>
    <t>919735111</t>
  </si>
  <si>
    <t>Řezání stávajícího živičného krytu hl do 50 mm</t>
  </si>
  <si>
    <t>-1608002063</t>
  </si>
  <si>
    <t>Řezání stávajícího živičného krytu nebo podkladu hloubky do 50 mm</t>
  </si>
  <si>
    <t>(4,70+3,00)*2*1</t>
  </si>
  <si>
    <t>(4,70+1,30*2)*1</t>
  </si>
  <si>
    <t>(4,70+1,40*2)*1</t>
  </si>
  <si>
    <t>2,00*4*3</t>
  </si>
  <si>
    <t>(2,00+1,00*2)*1</t>
  </si>
  <si>
    <t>41</t>
  </si>
  <si>
    <t>997221551</t>
  </si>
  <si>
    <t>Vodorovná doprava suti ze sypkých materiálů do 1 km</t>
  </si>
  <si>
    <t>434112401</t>
  </si>
  <si>
    <t>Vodorovná doprava suti bez naložení, ale se složením a s hrubým urovnáním ze sypkých materiálů, na vzdálenost do 1 km</t>
  </si>
  <si>
    <t>"kam.drcené tl.20cm" (20,52+24,93)*0,290</t>
  </si>
  <si>
    <t>"živice tl.5cm" 32,82*0,098</t>
  </si>
  <si>
    <t>"živice tl.10cm" 38,055*0,220</t>
  </si>
  <si>
    <t>"fréz.živice tl.4cm" 47,37*0,103</t>
  </si>
  <si>
    <t>42</t>
  </si>
  <si>
    <t>997221559</t>
  </si>
  <si>
    <t>Příplatek ZKD 1 km u vodorovné dopravy suti ze sypkých materiálů</t>
  </si>
  <si>
    <t>1014834810</t>
  </si>
  <si>
    <t>Vodorovná doprava suti bez naložení, ale se složením a s hrubým urovnáním Příplatek k ceně za každý další i započatý 1 km přes 1 km</t>
  </si>
  <si>
    <t>29,648*11</t>
  </si>
  <si>
    <t>43</t>
  </si>
  <si>
    <t>997221855</t>
  </si>
  <si>
    <t>Poplatek za uložení odpadu z kameniva na skládce (skládkovné)</t>
  </si>
  <si>
    <t>-1323894732</t>
  </si>
  <si>
    <t>Poplatek za uložení stavebního odpadu na skládce (skládkovné) z kameniva</t>
  </si>
  <si>
    <t>44</t>
  </si>
  <si>
    <t>997221845</t>
  </si>
  <si>
    <t>Poplatek za uložení odpadu z asfaltových povrchů na skládce (skládkovné)</t>
  </si>
  <si>
    <t>-300035052</t>
  </si>
  <si>
    <t>Poplatek za uložení stavebního odpadu na skládce (skládkovné) z asfaltových povrchů</t>
  </si>
  <si>
    <t>45</t>
  </si>
  <si>
    <t>564861113</t>
  </si>
  <si>
    <t>Podklad ze štěrkodrtě ŠD tl 220 mm</t>
  </si>
  <si>
    <t>-1549228722</t>
  </si>
  <si>
    <t>Podklad ze štěrkodrti ŠD s rozprostřením a zhutněním, po zhutnění tl. 220 mm</t>
  </si>
  <si>
    <t>46</t>
  </si>
  <si>
    <t>567122112</t>
  </si>
  <si>
    <t>Podklad ze směsi stmelené cementem SC C 8/10 (KSC I) tl 130 mm</t>
  </si>
  <si>
    <t>-740465872</t>
  </si>
  <si>
    <t>Podklad ze směsi stmelené cementem SC bez dilatačních spár, s rozprostřením a zhutněním SC C 8/10 (KSC I), po zhutnění tl. 130 mm</t>
  </si>
  <si>
    <t>47</t>
  </si>
  <si>
    <t>573231106</t>
  </si>
  <si>
    <t>Postřik živičný spojovací ze silniční emulze v množství 0,30 kg/m2</t>
  </si>
  <si>
    <t>156246404</t>
  </si>
  <si>
    <t>Postřik spojovací PS bez posypu kamenivem ze silniční emulze, v množství 0,30 kg/m2</t>
  </si>
  <si>
    <t>48</t>
  </si>
  <si>
    <t>565135111</t>
  </si>
  <si>
    <t>Asfaltový beton vrstva podkladní ACP 16 (obalované kamenivo OKS) tl 50 mm š do 3 m</t>
  </si>
  <si>
    <t>2007434442</t>
  </si>
  <si>
    <t>Asfaltový beton vrstva podkladní ACP 16 (obalované kamenivo střednězrnné - OKS) s rozprostřením a zhutněním v pruhu šířky do 3 m, po zhutnění tl. 50 mm</t>
  </si>
  <si>
    <t>32,82</t>
  </si>
  <si>
    <t>49</t>
  </si>
  <si>
    <t>776752212</t>
  </si>
  <si>
    <t>50</t>
  </si>
  <si>
    <t>577155132</t>
  </si>
  <si>
    <t>Asfaltový beton vrstva ložní ACL 16 (ABH) tl 60 mm š do 3 m z modifikovaného asfaltu</t>
  </si>
  <si>
    <t>-1898990201</t>
  </si>
  <si>
    <t>Asfaltový beton vrstva ložní ACL 16 (ABH) s rozprostřením a zhutněním z modifikovaného asfaltu v pruhu šířky do 3 m, po zhutnění tl. 60 mm</t>
  </si>
  <si>
    <t>38,055</t>
  </si>
  <si>
    <t>51</t>
  </si>
  <si>
    <t>5444392</t>
  </si>
  <si>
    <t>52</t>
  </si>
  <si>
    <t>577134131</t>
  </si>
  <si>
    <t>Asfaltový beton vrstva obrusná ACO 11 (ABS) tř. I tl 40 mm š do 3 m z modifikovaného asfaltu</t>
  </si>
  <si>
    <t>849528378</t>
  </si>
  <si>
    <t>Asfaltový beton vrstva obrusná ACO 11 (ABS) s rozprostřením a se zhutněním z modifikovaného asfaltu v pruhu šířky do 3 m, po zhutnění tl. 40 mm</t>
  </si>
  <si>
    <t>47,37</t>
  </si>
  <si>
    <t>53</t>
  </si>
  <si>
    <t>919112223</t>
  </si>
  <si>
    <t>Řezání spár pro vytvoření komůrky š 15 mm hl 30 mm pro těsnící zálivku v živičném krytu</t>
  </si>
  <si>
    <t>690149229</t>
  </si>
  <si>
    <t>Řezání dilatačních spár v živičném krytu vytvoření komůrky pro těsnící zálivku šířky 15 mm, hloubky 30 mm</t>
  </si>
  <si>
    <t>54</t>
  </si>
  <si>
    <t>919121122</t>
  </si>
  <si>
    <t>Těsnění spár zálivkou za studena pro komůrky š 15 mm hl 30 mm s těsnicím profilem</t>
  </si>
  <si>
    <t>933762094</t>
  </si>
  <si>
    <t>Utěsnění dilatačních spár zálivkou za studena v cementobetonovém nebo živičném krytu včetně adhezního nátěru s těsnicím profilem pod zálivkou, pro komůrky šířky 15 mm, hloubky 30 mm</t>
  </si>
  <si>
    <t>55</t>
  </si>
  <si>
    <t>564871111</t>
  </si>
  <si>
    <t>Podklad ze štěrkodrtě ŠD tl 250 mm</t>
  </si>
  <si>
    <t>1224685000</t>
  </si>
  <si>
    <t>Podklad ze štěrkodrti ŠD s rozprostřením a zhutněním, po zhutnění tl. 250 mm</t>
  </si>
  <si>
    <t>krajnice asf.komunikace</t>
  </si>
  <si>
    <t>1.vrstva tl.25cm</t>
  </si>
  <si>
    <t>3,70*2,00*5</t>
  </si>
  <si>
    <t>3,70*1,20*1</t>
  </si>
  <si>
    <t>3,70*1,10*2</t>
  </si>
  <si>
    <t>"2.vrstva tl.25cm" 53,08</t>
  </si>
  <si>
    <t>56</t>
  </si>
  <si>
    <t>119002411</t>
  </si>
  <si>
    <t>Pojezdový ocelový plech pro zabezpčení výkopu  zřízení</t>
  </si>
  <si>
    <t>-1560440267</t>
  </si>
  <si>
    <t>Pomocné konstrukce při zabezpečení výkopu vodorovné pojízdné z tlustého ocelového plechu šířky výkopu do 1,0 m zřízení</t>
  </si>
  <si>
    <t>3,00*3,50*3</t>
  </si>
  <si>
    <t>57</t>
  </si>
  <si>
    <t>119002412</t>
  </si>
  <si>
    <t>Pojezdový ocelový plech pro zabezpčení výkopu odstranění</t>
  </si>
  <si>
    <t>-1169823575</t>
  </si>
  <si>
    <t>Pomocné konstrukce při zabezpečení výkopu vodorovné pojízdné z tlustého ocelového plechu šířky výkopu do 1,0 m odstranění</t>
  </si>
  <si>
    <t>Trubní vedení</t>
  </si>
  <si>
    <t>58</t>
  </si>
  <si>
    <t>871161211</t>
  </si>
  <si>
    <t>Montáž potrubí z PE100 SDR 11 otevřený výkop svařovaných elektrotvarovkou D 32 x 3,0 mm</t>
  </si>
  <si>
    <t>-697497876</t>
  </si>
  <si>
    <t>Montáž vodovodního potrubí z plastů v otevřeném výkopu z polyetylenu PE 100 svařovaných elektrotvarovkou SDR 11/PN16 D 32 x 3,0 mm</t>
  </si>
  <si>
    <t>59</t>
  </si>
  <si>
    <t>141721111.01</t>
  </si>
  <si>
    <t>Řízený zemní protlak hloubky do 6 m vnějšího průměru do 63 mm v hornině tř 1 až 5</t>
  </si>
  <si>
    <t>1952354943</t>
  </si>
  <si>
    <t>Řízený zemní protlak v hornině tř. 1 až 5, včetně protlačení trub v hloubce do 6 m vnějšího průměru vrtu do 63 mm</t>
  </si>
  <si>
    <t>60</t>
  </si>
  <si>
    <t>141721111.02</t>
  </si>
  <si>
    <t>Řízený zemní protlak hloubky do 6 m vnějšího průměru do 63 mm v hornině tř 6 (skalní podloží)</t>
  </si>
  <si>
    <t>-694778818</t>
  </si>
  <si>
    <t>Řízený zemní protlak v hornině tř. 6, včetně protlačení trub v hloubce do 6 m vnějšího průměru vrtu do 63 mm</t>
  </si>
  <si>
    <t>"úseky ve skalním podloží" 6,00</t>
  </si>
  <si>
    <t>61</t>
  </si>
  <si>
    <t>286159260.1.1</t>
  </si>
  <si>
    <t>trubka vodovodní tlaková HDPE RC plus 32x2,0 PN10 SDR17 s ochranným pláštěm</t>
  </si>
  <si>
    <t>-199250643</t>
  </si>
  <si>
    <t>(17,00+8,00+6,00)*1,015</t>
  </si>
  <si>
    <t>62</t>
  </si>
  <si>
    <t>-166971596</t>
  </si>
  <si>
    <t>408,00</t>
  </si>
  <si>
    <t>"odpočet úseků ve skalním podloží" -160,00</t>
  </si>
  <si>
    <t>63</t>
  </si>
  <si>
    <t>2098610691</t>
  </si>
  <si>
    <t>"úseky ve skalním podloží" 100,00+60,00</t>
  </si>
  <si>
    <t>64</t>
  </si>
  <si>
    <t>2861366001</t>
  </si>
  <si>
    <t>trubka vodovodní tlaková HDPE RC plus 63x3,8 PN10 SDR17 s ochranným pláštěm</t>
  </si>
  <si>
    <t>-283771972</t>
  </si>
  <si>
    <t>(248,00+160,00)*1,015</t>
  </si>
  <si>
    <t>65</t>
  </si>
  <si>
    <t>892233122</t>
  </si>
  <si>
    <t>Proplach a dezinfekce vodovodního potrubí DN od 40 do 70</t>
  </si>
  <si>
    <t>121032396</t>
  </si>
  <si>
    <t>31,00+408,00</t>
  </si>
  <si>
    <t>66</t>
  </si>
  <si>
    <t>892241111</t>
  </si>
  <si>
    <t>Tlaková zkouška vodou potrubí do 80</t>
  </si>
  <si>
    <t>830926477</t>
  </si>
  <si>
    <t>Tlakové zkoušky vodou na potrubí DN do 80</t>
  </si>
  <si>
    <t>67</t>
  </si>
  <si>
    <t>899721111.01</t>
  </si>
  <si>
    <t>Vyhledávácí vodič (ocelové lanko pr.8mm s PE povlakem) (dodávka+montáž)</t>
  </si>
  <si>
    <t>-856736725</t>
  </si>
  <si>
    <t>(408,00+31,00-17,00)*1,05</t>
  </si>
  <si>
    <t>68</t>
  </si>
  <si>
    <t>899722113</t>
  </si>
  <si>
    <t>Krytí potrubí z plastů výstražnou fólií z PVC 34cm</t>
  </si>
  <si>
    <t>-415797988</t>
  </si>
  <si>
    <t>Krytí potrubí z plastů výstražnou fólií z PVC šířky 34cm</t>
  </si>
  <si>
    <t>"v rýhách" 17,00</t>
  </si>
  <si>
    <t>69</t>
  </si>
  <si>
    <t>892372111</t>
  </si>
  <si>
    <t>Zabezpečení konců potrubí DN do 300 při tlakových zkouškách vodou</t>
  </si>
  <si>
    <t>kus</t>
  </si>
  <si>
    <t>999703055</t>
  </si>
  <si>
    <t>Tlakové zkoušky vodou zabezpečení konců potrubí při tlakových zkouškách DN do 300</t>
  </si>
  <si>
    <t>70</t>
  </si>
  <si>
    <t>899712111</t>
  </si>
  <si>
    <t>Orientační tabulky na zdivu</t>
  </si>
  <si>
    <t>1582080384</t>
  </si>
  <si>
    <t>Orientační tabulky na vodovodních a kanalizačních řadech na zdivu</t>
  </si>
  <si>
    <t>71</t>
  </si>
  <si>
    <t>857242122</t>
  </si>
  <si>
    <t>Montáž litinových tvarovek jednoosých přírubových otevřený výkop DN 80</t>
  </si>
  <si>
    <t>-2120553437</t>
  </si>
  <si>
    <t>Montáž litinových tvarovek na potrubí litinovém tlakovém jednoosých na potrubí z trub přírubových v otevřeném výkopu, kanálu nebo v šachtě DN 80</t>
  </si>
  <si>
    <t>72</t>
  </si>
  <si>
    <t>w50</t>
  </si>
  <si>
    <t>SPOJKA MULTI S PŘÍRUBOU, PŘÍMÁ, S JIŠTĚNÍM PROTI TAHU DN50</t>
  </si>
  <si>
    <t>KS</t>
  </si>
  <si>
    <t>-1929453997</t>
  </si>
  <si>
    <t>"dle výkresu D.3.1" 3</t>
  </si>
  <si>
    <t>73</t>
  </si>
  <si>
    <t>630003203216</t>
  </si>
  <si>
    <t>TVAROVKA ISO SPOJKA DN 32-32</t>
  </si>
  <si>
    <t>-1532735608</t>
  </si>
  <si>
    <t>VODA+KANAL Trubní fitinky - ISO, ZAK, FIT TVAROVKA ISO SPOJKA DN 32-32</t>
  </si>
  <si>
    <t>"dle výkresu D.3.1" 7</t>
  </si>
  <si>
    <t>74</t>
  </si>
  <si>
    <t>857244122</t>
  </si>
  <si>
    <t>Montáž litinových tvarovek odbočných přírubových otevřený výkop DN 80</t>
  </si>
  <si>
    <t>-100714150</t>
  </si>
  <si>
    <t>Montáž litinových tvarovek na potrubí litinovém tlakovém odbočných na potrubí z trub přírubových v otevřeném výkopu, kanálu nebo v šachtě DN 80</t>
  </si>
  <si>
    <t>75</t>
  </si>
  <si>
    <t>851005005016</t>
  </si>
  <si>
    <t>TVAROVKA T KUS 50-50</t>
  </si>
  <si>
    <t>-1673748645</t>
  </si>
  <si>
    <t>VODA+KANAL Trubní tvarovky TVAROVKA T KUS 50-50</t>
  </si>
  <si>
    <t>76</t>
  </si>
  <si>
    <t>877211101</t>
  </si>
  <si>
    <t>Montáž elektrospojek na potrubí z PE trub D 63</t>
  </si>
  <si>
    <t>1553525633</t>
  </si>
  <si>
    <t>Montáž tvarovek na vodovodním plastovém potrubí z polyetylenu PE 100 elektrotvarovek SDR 11/PN16 spojek nebo redukcí D 63</t>
  </si>
  <si>
    <t>77</t>
  </si>
  <si>
    <t>287470609010</t>
  </si>
  <si>
    <t>BFL d63 / DN50 PN16, PP příruba s ocel.výztuhou, na tupo (4xM16), vrtání PN10/PN16, polyfúzně, lepen</t>
  </si>
  <si>
    <t>ks</t>
  </si>
  <si>
    <t>-1961750816</t>
  </si>
  <si>
    <t>"dle výkresu D.3.1" 6</t>
  </si>
  <si>
    <t>78</t>
  </si>
  <si>
    <t>287470604517</t>
  </si>
  <si>
    <t>BE d63, PE100, SDR17, PN10, lemový nákružek, na tupo, dlouhý</t>
  </si>
  <si>
    <t>598748154</t>
  </si>
  <si>
    <t>79</t>
  </si>
  <si>
    <t>287612685</t>
  </si>
  <si>
    <t>MB d 63, PE100, SDR11, spojka s lehce vyrazitelným dorazem, elektro</t>
  </si>
  <si>
    <t>-660117875</t>
  </si>
  <si>
    <t>"dle výkresu D.3.1" 17</t>
  </si>
  <si>
    <t>80</t>
  </si>
  <si>
    <t>891211112</t>
  </si>
  <si>
    <t>Montáž vodovodních šoupátek otevřený výkop DN 50</t>
  </si>
  <si>
    <t>1421843846</t>
  </si>
  <si>
    <t>Montáž vodovodních armatur na potrubí šoupátek nebo klapek uzavíracích v otevřeném výkopu nebo v šachtách s osazením zemní soupravy (bez poklopů) DN 50</t>
  </si>
  <si>
    <t>81</t>
  </si>
  <si>
    <t>400205000016</t>
  </si>
  <si>
    <t>ŠOUPĚ E2 PŘÍRUBOVÉ KRÁTKÉ 50</t>
  </si>
  <si>
    <t>1300339060</t>
  </si>
  <si>
    <t>VODA Šoupátka a Combi armatury ŠOUPĚ E2 PŘÍRUBOVÉ KRÁTKÉ 50</t>
  </si>
  <si>
    <t>82</t>
  </si>
  <si>
    <t>891247111</t>
  </si>
  <si>
    <t>Montáž hydrantů podzemních DN 80</t>
  </si>
  <si>
    <t>-890759445</t>
  </si>
  <si>
    <t>Montáž vodovodních armatur na potrubí hydrantů podzemních (bez osazení poklopů) DN 80</t>
  </si>
  <si>
    <t>83</t>
  </si>
  <si>
    <t>050800</t>
  </si>
  <si>
    <t>SOUPRAVA ODBĚROVÁ</t>
  </si>
  <si>
    <t>755819165</t>
  </si>
  <si>
    <t>"dle výkresu D.3.1" 2</t>
  </si>
  <si>
    <t>84</t>
  </si>
  <si>
    <t>891249111</t>
  </si>
  <si>
    <t>Montáž navrtávacích pasů na potrubí z jakýchkoli trub DN 80</t>
  </si>
  <si>
    <t>-1699535633</t>
  </si>
  <si>
    <t>Montáž vodovodních armatur na potrubí navrtávacích pasů s ventilem Jt 1 Mpa, na potrubí z trub osinkocementových, litinových, ocelových nebo plastických hmot DN 80</t>
  </si>
  <si>
    <t>85</t>
  </si>
  <si>
    <t>287615341</t>
  </si>
  <si>
    <t>DAV d63 / d32, PE100, SDR11, navrtávací odbočkový ventil, bez spojky, elektro (615614)</t>
  </si>
  <si>
    <t>1634090541</t>
  </si>
  <si>
    <t>86</t>
  </si>
  <si>
    <t>899401113</t>
  </si>
  <si>
    <t>Osazení poklopů litinových hydrantových</t>
  </si>
  <si>
    <t>-655819682</t>
  </si>
  <si>
    <t>87</t>
  </si>
  <si>
    <t>195000000002</t>
  </si>
  <si>
    <t xml:space="preserve">HYDRANTOVÝ POKLOP 21 kg </t>
  </si>
  <si>
    <t>1942976541</t>
  </si>
  <si>
    <t xml:space="preserve">VODA Poklopy HYDRANTOVÝ POKLOP 21 kg </t>
  </si>
  <si>
    <t>88</t>
  </si>
  <si>
    <t>348200000000</t>
  </si>
  <si>
    <t>PODKLAD. DESKA  POD HYDRANT.POKLOP</t>
  </si>
  <si>
    <t>-1766996886</t>
  </si>
  <si>
    <t>VODA Příslušenství PODKLAD. DESKA  POD HYDRANT.POKLOP</t>
  </si>
  <si>
    <t>89</t>
  </si>
  <si>
    <t>899401112</t>
  </si>
  <si>
    <t>Osazení poklopů litinových šoupátkových</t>
  </si>
  <si>
    <t>476493284</t>
  </si>
  <si>
    <t>90</t>
  </si>
  <si>
    <t>175000000003</t>
  </si>
  <si>
    <t>POKLOP ULIČNÍ ŠOUP. KASI LOGO VODA</t>
  </si>
  <si>
    <t>-1238533806</t>
  </si>
  <si>
    <t>VODA Poklopy POKLOP ULIČNÍ ŠOUP. KASI LOGO VODA</t>
  </si>
  <si>
    <t>"dle výkresu D.3.1" 4</t>
  </si>
  <si>
    <t>91</t>
  </si>
  <si>
    <t>348100000000</t>
  </si>
  <si>
    <t>PODKLAD. DESKA  UNI UNI</t>
  </si>
  <si>
    <t>120416443</t>
  </si>
  <si>
    <t>VO+KA+PL Uliční poklopy PODKLAD. DESKA  UNI UNI</t>
  </si>
  <si>
    <t>92</t>
  </si>
  <si>
    <t>287095/2V</t>
  </si>
  <si>
    <t>RENKO plovoucí poklop kruhový, modrý, voda</t>
  </si>
  <si>
    <t>589430504</t>
  </si>
  <si>
    <t>93</t>
  </si>
  <si>
    <t>950205010003</t>
  </si>
  <si>
    <t>SOUPRAVA ZEMNÍ TELESKOPICKÁ E2-1,3 -1,8 50-100 (1,3-1,8m)</t>
  </si>
  <si>
    <t>-1302771890</t>
  </si>
  <si>
    <t>VODA+PLYN Zemní soupravy SOUPRAVA ZEMNÍ TELESKOPICKÁ E2-1,3 -1,8 50-100 (1,3-1,8m)</t>
  </si>
  <si>
    <t>94</t>
  </si>
  <si>
    <t>287615325</t>
  </si>
  <si>
    <t>EBS délka 1,1 - 1,8 m zemní souprava teleskopická pro DAV</t>
  </si>
  <si>
    <t>851038929</t>
  </si>
  <si>
    <t>8PV</t>
  </si>
  <si>
    <t>Provizorní vodovod</t>
  </si>
  <si>
    <t>95</t>
  </si>
  <si>
    <t>8PV-01</t>
  </si>
  <si>
    <t>Provizorní vodovod vedený po povrchu</t>
  </si>
  <si>
    <t>-306647985</t>
  </si>
  <si>
    <t>Přesné provedení dle Technické zprávy a výkresu D.3.4</t>
  </si>
  <si>
    <t>Provizorní vodovod se bude posouvat v souladu s prováděnými úseky opravy vodovodu.</t>
  </si>
  <si>
    <t>Veškerý materiál bude využit opakovaně v rámci celé stavby.</t>
  </si>
  <si>
    <t>Trubní materiál bude dodán v návinu</t>
  </si>
  <si>
    <t>(HDPE DN/OD 63x3,8 - 100,0m) a opakovaně využíván (upravován) dle délky a potřeby</t>
  </si>
  <si>
    <t>každého z pracovních úseků.</t>
  </si>
  <si>
    <t>Předpoklad 4 úseků v délkách: 100m, 100m, 87m, 53m.</t>
  </si>
  <si>
    <t>(výpis tvarovek a potrubí viz výkres D.3.4 Kladečské schéma proviz.vodovodu)</t>
  </si>
  <si>
    <t>99</t>
  </si>
  <si>
    <t>Přesun hmot</t>
  </si>
  <si>
    <t>96</t>
  </si>
  <si>
    <t>998276101</t>
  </si>
  <si>
    <t>Přesun hmot pro trubní vedení z trub z plastických hmot otevřený výkop</t>
  </si>
  <si>
    <t>-246891994</t>
  </si>
  <si>
    <t>Přesun hmot pro trubní vedení hloubené z trub z plastických hmot nebo sklolaminátových pro vodovody nebo kanalizace v otevřeném výkopu dopravní vzdálenost do 15 m</t>
  </si>
  <si>
    <t>VON - Vedlejší a ostatní náklady</t>
  </si>
  <si>
    <t>OST - Ostatní</t>
  </si>
  <si>
    <t xml:space="preserve">    9131 - Dopravní značení</t>
  </si>
  <si>
    <t xml:space="preserve">    9132 - Zkoušky hutnění</t>
  </si>
  <si>
    <t xml:space="preserve">    O02 - Zařízení staveniště</t>
  </si>
  <si>
    <t xml:space="preserve">    O01 - Ostatní náklady</t>
  </si>
  <si>
    <t xml:space="preserve">    O03 - Projektová dokumentace</t>
  </si>
  <si>
    <t xml:space="preserve">    O04 - Geodetická zaměření</t>
  </si>
  <si>
    <t xml:space="preserve">    O05 - Poplatky za zvláštní užívání komunikací a ploch pro zařízení staveniště</t>
  </si>
  <si>
    <t>OST</t>
  </si>
  <si>
    <t>Ostatní</t>
  </si>
  <si>
    <t>9131</t>
  </si>
  <si>
    <t>Dopravní značení</t>
  </si>
  <si>
    <t>91320</t>
  </si>
  <si>
    <t>Dopravní značení v průběhu výstavby</t>
  </si>
  <si>
    <t>kpl</t>
  </si>
  <si>
    <t>1024</t>
  </si>
  <si>
    <t>-2110391579</t>
  </si>
  <si>
    <t>9132</t>
  </si>
  <si>
    <t>Zkoušky hutnění</t>
  </si>
  <si>
    <t>950000000</t>
  </si>
  <si>
    <t>Zkoušky hutnění-statické zatěžovací zkoušky</t>
  </si>
  <si>
    <t>-431305185</t>
  </si>
  <si>
    <t>O02</t>
  </si>
  <si>
    <t>Zařízení staveniště</t>
  </si>
  <si>
    <t>100004</t>
  </si>
  <si>
    <t>1076655936</t>
  </si>
  <si>
    <t>O01</t>
  </si>
  <si>
    <t>Ostatní náklady</t>
  </si>
  <si>
    <t>100009</t>
  </si>
  <si>
    <t>Kompletační činnost, inženýrská činnost zhotovitele</t>
  </si>
  <si>
    <t>979283169</t>
  </si>
  <si>
    <t>O03</t>
  </si>
  <si>
    <t>Projektová dokumentace</t>
  </si>
  <si>
    <t>100005</t>
  </si>
  <si>
    <t>Projektová dokumentace skutečného provedení</t>
  </si>
  <si>
    <t>1243335290</t>
  </si>
  <si>
    <t>100016</t>
  </si>
  <si>
    <t>Fotodokumentace</t>
  </si>
  <si>
    <t>1127944633</t>
  </si>
  <si>
    <t>O04</t>
  </si>
  <si>
    <t>Geodetická zaměření</t>
  </si>
  <si>
    <t>100006</t>
  </si>
  <si>
    <t>Vytýčení inženýrských sítí před zahájením prací</t>
  </si>
  <si>
    <t>1825489951</t>
  </si>
  <si>
    <t>100007</t>
  </si>
  <si>
    <t>Geodetické práce před výstavbou - vytýčení bodů</t>
  </si>
  <si>
    <t>2064985160</t>
  </si>
  <si>
    <t>1000071</t>
  </si>
  <si>
    <t>Geodetické práce při provádění stavby</t>
  </si>
  <si>
    <t>-1938013563</t>
  </si>
  <si>
    <t>100008</t>
  </si>
  <si>
    <t>Geodetické práce po výstavbě</t>
  </si>
  <si>
    <t>-1151401803</t>
  </si>
  <si>
    <t>100013</t>
  </si>
  <si>
    <t>Označení stavby</t>
  </si>
  <si>
    <t>-749600176</t>
  </si>
  <si>
    <t>100014</t>
  </si>
  <si>
    <t>Ostatní náklady zhotovitele jinde neuvedené</t>
  </si>
  <si>
    <t>924981437</t>
  </si>
  <si>
    <t>O05</t>
  </si>
  <si>
    <t>Poplatky za zvláštní užívání komunikací a ploch pro zařízení staveniště</t>
  </si>
  <si>
    <t>100003</t>
  </si>
  <si>
    <t>Zábor pozemku nebo komunikace pro zařízení staveniště a výkopy</t>
  </si>
  <si>
    <t>-1265099288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</si>
  <si>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</si>
  <si>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</si>
  <si>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</si>
  <si>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</si>
  <si>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</si>
  <si>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</si>
  <si>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</si>
  <si>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</si>
  <si>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</si>
  <si>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</si>
  <si>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</t>
  </si>
  <si>
    <t>Stavební objekt pozemní</t>
  </si>
  <si>
    <t>Stavební objekt inženýrský</t>
  </si>
  <si>
    <t>PRO</t>
  </si>
  <si>
    <t>Provozní soubor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</si>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</sst>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9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5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8" xfId="0" applyFont="1" applyBorder="1" applyAlignment="1" applyProtection="1">
      <alignment horizontal="center" vertical="center"/>
    </xf>
    <xf numFmtId="49" fontId="37" fillId="0" borderId="28" xfId="0" applyNumberFormat="1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center" vertical="center" wrapText="1"/>
    </xf>
    <xf numFmtId="167" fontId="37" fillId="0" borderId="28" xfId="0" applyNumberFormat="1" applyFont="1" applyBorder="1" applyAlignment="1" applyProtection="1">
      <alignment vertical="center"/>
    </xf>
    <xf numFmtId="4" fontId="37" fillId="4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</xf>
    <xf numFmtId="0" fontId="37" fillId="0" borderId="5" xfId="0" applyFont="1" applyBorder="1" applyAlignment="1">
      <alignment vertical="center"/>
    </xf>
    <xf numFmtId="0" fontId="37" fillId="4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8" fillId="0" borderId="29" xfId="0" applyFont="1" applyBorder="1" applyAlignment="1" applyProtection="1">
      <alignment vertical="center" wrapText="1"/>
      <protection locked="0"/>
    </xf>
    <xf numFmtId="0" fontId="38" fillId="0" borderId="30" xfId="0" applyFont="1" applyBorder="1" applyAlignment="1" applyProtection="1">
      <alignment vertical="center" wrapText="1"/>
      <protection locked="0"/>
    </xf>
    <xf numFmtId="0" fontId="38" fillId="0" borderId="31" xfId="0" applyFont="1" applyBorder="1" applyAlignment="1" applyProtection="1">
      <alignment vertical="center" wrapText="1"/>
      <protection locked="0"/>
    </xf>
    <xf numFmtId="0" fontId="38" fillId="0" borderId="32" xfId="0" applyFont="1" applyBorder="1" applyAlignment="1" applyProtection="1">
      <alignment horizontal="center" vertical="center" wrapText="1"/>
      <protection locked="0"/>
    </xf>
    <xf numFmtId="0" fontId="38" fillId="0" borderId="33" xfId="0" applyFont="1" applyBorder="1" applyAlignment="1" applyProtection="1">
      <alignment horizontal="center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33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49" fontId="41" fillId="0" borderId="1" xfId="0" applyNumberFormat="1" applyFont="1" applyBorder="1" applyAlignment="1" applyProtection="1">
      <alignment vertical="center" wrapText="1"/>
      <protection locked="0"/>
    </xf>
    <xf numFmtId="0" fontId="38" fillId="0" borderId="35" xfId="0" applyFont="1" applyBorder="1" applyAlignment="1" applyProtection="1">
      <alignment vertical="center" wrapText="1"/>
      <protection locked="0"/>
    </xf>
    <xf numFmtId="0" fontId="42" fillId="0" borderId="34" xfId="0" applyFont="1" applyBorder="1" applyAlignment="1" applyProtection="1">
      <alignment vertical="center" wrapText="1"/>
      <protection locked="0"/>
    </xf>
    <xf numFmtId="0" fontId="38" fillId="0" borderId="36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38" fillId="0" borderId="31" xfId="0" applyFont="1" applyBorder="1" applyAlignment="1" applyProtection="1">
      <alignment horizontal="left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2" borderId="1" xfId="0" applyFont="1" applyFill="1" applyBorder="1" applyAlignment="1" applyProtection="1">
      <alignment horizontal="left" vertical="center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38" fillId="0" borderId="29" xfId="0" applyFont="1" applyBorder="1" applyAlignment="1" applyProtection="1">
      <alignment horizontal="left" vertical="center" wrapText="1"/>
      <protection locked="0"/>
    </xf>
    <xf numFmtId="0" fontId="38" fillId="0" borderId="30" xfId="0" applyFont="1" applyBorder="1" applyAlignment="1" applyProtection="1">
      <alignment horizontal="left" vertical="center" wrapText="1"/>
      <protection locked="0"/>
    </xf>
    <xf numFmtId="0" fontId="38" fillId="0" borderId="3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1" fillId="0" borderId="35" xfId="0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vertical="center" wrapText="1"/>
      <protection locked="0"/>
    </xf>
    <xf numFmtId="0" fontId="41" fillId="0" borderId="36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1" xfId="0" applyFont="1" applyBorder="1" applyAlignment="1" applyProtection="1">
      <alignment horizontal="center" vertical="top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1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43" fillId="0" borderId="34" xfId="0" applyFont="1" applyBorder="1" applyAlignment="1" applyProtection="1">
      <protection locked="0"/>
    </xf>
    <xf numFmtId="0" fontId="38" fillId="0" borderId="32" xfId="0" applyFont="1" applyBorder="1" applyAlignment="1" applyProtection="1">
      <alignment vertical="top"/>
      <protection locked="0"/>
    </xf>
    <xf numFmtId="0" fontId="38" fillId="0" borderId="33" xfId="0" applyFont="1" applyBorder="1" applyAlignment="1" applyProtection="1">
      <alignment vertical="top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35" xfId="0" applyFont="1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vertical="top"/>
      <protection locked="0"/>
    </xf>
    <xf numFmtId="0" fontId="38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3" borderId="0" xfId="1" applyFont="1" applyFill="1" applyAlignment="1">
      <alignment vertical="center"/>
    </xf>
    <xf numFmtId="0" fontId="41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49" fontId="41" fillId="0" borderId="1" xfId="0" applyNumberFormat="1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5"/>
  <sheetViews>
    <sheetView showGridLines="0" tabSelected="1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91" width="9.28515625" hidden="1"/>
  </cols>
  <sheetData>
    <row r="1" spans="1:74" ht="21.3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" customHeight="1">
      <c r="AR2" s="381"/>
      <c r="AS2" s="381"/>
      <c r="AT2" s="381"/>
      <c r="AU2" s="381"/>
      <c r="AV2" s="381"/>
      <c r="AW2" s="381"/>
      <c r="AX2" s="381"/>
      <c r="AY2" s="381"/>
      <c r="AZ2" s="381"/>
      <c r="BA2" s="381"/>
      <c r="BB2" s="381"/>
      <c r="BC2" s="381"/>
      <c r="BD2" s="381"/>
      <c r="BE2" s="381"/>
      <c r="BS2" s="24" t="s">
        <v>8</v>
      </c>
      <c r="BT2" s="24" t="s">
        <v>9</v>
      </c>
    </row>
    <row r="3" spans="1:74" ht="6.9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46" t="s">
        <v>16</v>
      </c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29"/>
      <c r="AQ5" s="31"/>
      <c r="BE5" s="344" t="s">
        <v>17</v>
      </c>
      <c r="BS5" s="24" t="s">
        <v>8</v>
      </c>
    </row>
    <row r="6" spans="1:74" ht="36.9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48" t="s">
        <v>19</v>
      </c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29"/>
      <c r="AQ6" s="31"/>
      <c r="BE6" s="345"/>
      <c r="BS6" s="24" t="s">
        <v>20</v>
      </c>
    </row>
    <row r="7" spans="1:74" ht="14.4" customHeight="1">
      <c r="B7" s="28"/>
      <c r="C7" s="29"/>
      <c r="D7" s="37" t="s">
        <v>21</v>
      </c>
      <c r="E7" s="29"/>
      <c r="F7" s="29"/>
      <c r="G7" s="29"/>
      <c r="H7" s="29"/>
      <c r="I7" s="29"/>
      <c r="J7" s="29"/>
      <c r="K7" s="35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23</v>
      </c>
      <c r="AL7" s="29"/>
      <c r="AM7" s="29"/>
      <c r="AN7" s="35" t="s">
        <v>22</v>
      </c>
      <c r="AO7" s="29"/>
      <c r="AP7" s="29"/>
      <c r="AQ7" s="31"/>
      <c r="BE7" s="345"/>
      <c r="BS7" s="24" t="s">
        <v>24</v>
      </c>
    </row>
    <row r="8" spans="1:74" ht="14.4" customHeight="1">
      <c r="B8" s="28"/>
      <c r="C8" s="29"/>
      <c r="D8" s="37" t="s">
        <v>25</v>
      </c>
      <c r="E8" s="29"/>
      <c r="F8" s="29"/>
      <c r="G8" s="29"/>
      <c r="H8" s="29"/>
      <c r="I8" s="29"/>
      <c r="J8" s="29"/>
      <c r="K8" s="35" t="s">
        <v>26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27</v>
      </c>
      <c r="AL8" s="29"/>
      <c r="AM8" s="29"/>
      <c r="AN8" s="38" t="s">
        <v>28</v>
      </c>
      <c r="AO8" s="29"/>
      <c r="AP8" s="29"/>
      <c r="AQ8" s="31"/>
      <c r="BE8" s="345"/>
      <c r="BS8" s="24" t="s">
        <v>29</v>
      </c>
    </row>
    <row r="9" spans="1:74" ht="14.4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45"/>
      <c r="BS9" s="24" t="s">
        <v>30</v>
      </c>
    </row>
    <row r="10" spans="1:74" ht="14.4" customHeight="1">
      <c r="B10" s="28"/>
      <c r="C10" s="29"/>
      <c r="D10" s="37" t="s">
        <v>31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32</v>
      </c>
      <c r="AL10" s="29"/>
      <c r="AM10" s="29"/>
      <c r="AN10" s="35" t="s">
        <v>22</v>
      </c>
      <c r="AO10" s="29"/>
      <c r="AP10" s="29"/>
      <c r="AQ10" s="31"/>
      <c r="BE10" s="345"/>
      <c r="BS10" s="24" t="s">
        <v>20</v>
      </c>
    </row>
    <row r="11" spans="1:74" ht="18.45" customHeight="1">
      <c r="B11" s="28"/>
      <c r="C11" s="29"/>
      <c r="D11" s="29"/>
      <c r="E11" s="35" t="s">
        <v>33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34</v>
      </c>
      <c r="AL11" s="29"/>
      <c r="AM11" s="29"/>
      <c r="AN11" s="35" t="s">
        <v>22</v>
      </c>
      <c r="AO11" s="29"/>
      <c r="AP11" s="29"/>
      <c r="AQ11" s="31"/>
      <c r="BE11" s="345"/>
      <c r="BS11" s="24" t="s">
        <v>20</v>
      </c>
    </row>
    <row r="12" spans="1:74" ht="6.9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45"/>
      <c r="BS12" s="24" t="s">
        <v>20</v>
      </c>
    </row>
    <row r="13" spans="1:74" ht="14.4" customHeight="1">
      <c r="B13" s="28"/>
      <c r="C13" s="29"/>
      <c r="D13" s="37" t="s">
        <v>35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32</v>
      </c>
      <c r="AL13" s="29"/>
      <c r="AM13" s="29"/>
      <c r="AN13" s="39" t="s">
        <v>36</v>
      </c>
      <c r="AO13" s="29"/>
      <c r="AP13" s="29"/>
      <c r="AQ13" s="31"/>
      <c r="BE13" s="345"/>
      <c r="BS13" s="24" t="s">
        <v>20</v>
      </c>
    </row>
    <row r="14" spans="1:74" ht="13.2">
      <c r="B14" s="28"/>
      <c r="C14" s="29"/>
      <c r="D14" s="29"/>
      <c r="E14" s="349" t="s">
        <v>36</v>
      </c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7" t="s">
        <v>34</v>
      </c>
      <c r="AL14" s="29"/>
      <c r="AM14" s="29"/>
      <c r="AN14" s="39" t="s">
        <v>36</v>
      </c>
      <c r="AO14" s="29"/>
      <c r="AP14" s="29"/>
      <c r="AQ14" s="31"/>
      <c r="BE14" s="345"/>
      <c r="BS14" s="24" t="s">
        <v>20</v>
      </c>
    </row>
    <row r="15" spans="1:74" ht="6.9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45"/>
      <c r="BS15" s="24" t="s">
        <v>6</v>
      </c>
    </row>
    <row r="16" spans="1:74" ht="14.4" customHeight="1">
      <c r="B16" s="28"/>
      <c r="C16" s="29"/>
      <c r="D16" s="37" t="s">
        <v>37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32</v>
      </c>
      <c r="AL16" s="29"/>
      <c r="AM16" s="29"/>
      <c r="AN16" s="35" t="s">
        <v>22</v>
      </c>
      <c r="AO16" s="29"/>
      <c r="AP16" s="29"/>
      <c r="AQ16" s="31"/>
      <c r="BE16" s="345"/>
      <c r="BS16" s="24" t="s">
        <v>6</v>
      </c>
    </row>
    <row r="17" spans="2:71" ht="18.45" customHeight="1">
      <c r="B17" s="28"/>
      <c r="C17" s="29"/>
      <c r="D17" s="29"/>
      <c r="E17" s="35" t="s">
        <v>38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34</v>
      </c>
      <c r="AL17" s="29"/>
      <c r="AM17" s="29"/>
      <c r="AN17" s="35" t="s">
        <v>22</v>
      </c>
      <c r="AO17" s="29"/>
      <c r="AP17" s="29"/>
      <c r="AQ17" s="31"/>
      <c r="BE17" s="345"/>
      <c r="BS17" s="24" t="s">
        <v>39</v>
      </c>
    </row>
    <row r="18" spans="2:71" ht="6.9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45"/>
      <c r="BS18" s="24" t="s">
        <v>8</v>
      </c>
    </row>
    <row r="19" spans="2:71" ht="14.4" customHeight="1">
      <c r="B19" s="28"/>
      <c r="C19" s="29"/>
      <c r="D19" s="37" t="s">
        <v>40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45"/>
      <c r="BS19" s="24" t="s">
        <v>8</v>
      </c>
    </row>
    <row r="20" spans="2:71" ht="42.75" customHeight="1">
      <c r="B20" s="28"/>
      <c r="C20" s="29"/>
      <c r="D20" s="29"/>
      <c r="E20" s="351" t="s">
        <v>41</v>
      </c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29"/>
      <c r="AP20" s="29"/>
      <c r="AQ20" s="31"/>
      <c r="BE20" s="345"/>
      <c r="BS20" s="24" t="s">
        <v>6</v>
      </c>
    </row>
    <row r="21" spans="2:71" ht="6.9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45"/>
    </row>
    <row r="22" spans="2:71" ht="6.9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45"/>
    </row>
    <row r="23" spans="2:71" s="1" customFormat="1" ht="25.95" customHeight="1">
      <c r="B23" s="41"/>
      <c r="C23" s="42"/>
      <c r="D23" s="43" t="s">
        <v>42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52">
        <f>ROUND(AG51,2)</f>
        <v>0</v>
      </c>
      <c r="AL23" s="353"/>
      <c r="AM23" s="353"/>
      <c r="AN23" s="353"/>
      <c r="AO23" s="353"/>
      <c r="AP23" s="42"/>
      <c r="AQ23" s="45"/>
      <c r="BE23" s="345"/>
    </row>
    <row r="24" spans="2:71" s="1" customFormat="1" ht="6.9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45"/>
    </row>
    <row r="25" spans="2:71" s="1" customFormat="1" ht="12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54" t="s">
        <v>43</v>
      </c>
      <c r="M25" s="354"/>
      <c r="N25" s="354"/>
      <c r="O25" s="354"/>
      <c r="P25" s="42"/>
      <c r="Q25" s="42"/>
      <c r="R25" s="42"/>
      <c r="S25" s="42"/>
      <c r="T25" s="42"/>
      <c r="U25" s="42"/>
      <c r="V25" s="42"/>
      <c r="W25" s="354" t="s">
        <v>44</v>
      </c>
      <c r="X25" s="354"/>
      <c r="Y25" s="354"/>
      <c r="Z25" s="354"/>
      <c r="AA25" s="354"/>
      <c r="AB25" s="354"/>
      <c r="AC25" s="354"/>
      <c r="AD25" s="354"/>
      <c r="AE25" s="354"/>
      <c r="AF25" s="42"/>
      <c r="AG25" s="42"/>
      <c r="AH25" s="42"/>
      <c r="AI25" s="42"/>
      <c r="AJ25" s="42"/>
      <c r="AK25" s="354" t="s">
        <v>45</v>
      </c>
      <c r="AL25" s="354"/>
      <c r="AM25" s="354"/>
      <c r="AN25" s="354"/>
      <c r="AO25" s="354"/>
      <c r="AP25" s="42"/>
      <c r="AQ25" s="45"/>
      <c r="BE25" s="345"/>
    </row>
    <row r="26" spans="2:71" s="2" customFormat="1" ht="14.4" customHeight="1">
      <c r="B26" s="47"/>
      <c r="C26" s="48"/>
      <c r="D26" s="49" t="s">
        <v>46</v>
      </c>
      <c r="E26" s="48"/>
      <c r="F26" s="49" t="s">
        <v>47</v>
      </c>
      <c r="G26" s="48"/>
      <c r="H26" s="48"/>
      <c r="I26" s="48"/>
      <c r="J26" s="48"/>
      <c r="K26" s="48"/>
      <c r="L26" s="355">
        <v>0.21</v>
      </c>
      <c r="M26" s="356"/>
      <c r="N26" s="356"/>
      <c r="O26" s="356"/>
      <c r="P26" s="48"/>
      <c r="Q26" s="48"/>
      <c r="R26" s="48"/>
      <c r="S26" s="48"/>
      <c r="T26" s="48"/>
      <c r="U26" s="48"/>
      <c r="V26" s="48"/>
      <c r="W26" s="357">
        <f>ROUND(AZ51,2)</f>
        <v>0</v>
      </c>
      <c r="X26" s="356"/>
      <c r="Y26" s="356"/>
      <c r="Z26" s="356"/>
      <c r="AA26" s="356"/>
      <c r="AB26" s="356"/>
      <c r="AC26" s="356"/>
      <c r="AD26" s="356"/>
      <c r="AE26" s="356"/>
      <c r="AF26" s="48"/>
      <c r="AG26" s="48"/>
      <c r="AH26" s="48"/>
      <c r="AI26" s="48"/>
      <c r="AJ26" s="48"/>
      <c r="AK26" s="357">
        <f>ROUND(AV51,2)</f>
        <v>0</v>
      </c>
      <c r="AL26" s="356"/>
      <c r="AM26" s="356"/>
      <c r="AN26" s="356"/>
      <c r="AO26" s="356"/>
      <c r="AP26" s="48"/>
      <c r="AQ26" s="50"/>
      <c r="BE26" s="345"/>
    </row>
    <row r="27" spans="2:71" s="2" customFormat="1" ht="14.4" customHeight="1">
      <c r="B27" s="47"/>
      <c r="C27" s="48"/>
      <c r="D27" s="48"/>
      <c r="E27" s="48"/>
      <c r="F27" s="49" t="s">
        <v>48</v>
      </c>
      <c r="G27" s="48"/>
      <c r="H27" s="48"/>
      <c r="I27" s="48"/>
      <c r="J27" s="48"/>
      <c r="K27" s="48"/>
      <c r="L27" s="355">
        <v>0.15</v>
      </c>
      <c r="M27" s="356"/>
      <c r="N27" s="356"/>
      <c r="O27" s="356"/>
      <c r="P27" s="48"/>
      <c r="Q27" s="48"/>
      <c r="R27" s="48"/>
      <c r="S27" s="48"/>
      <c r="T27" s="48"/>
      <c r="U27" s="48"/>
      <c r="V27" s="48"/>
      <c r="W27" s="357">
        <f>ROUND(BA51,2)</f>
        <v>0</v>
      </c>
      <c r="X27" s="356"/>
      <c r="Y27" s="356"/>
      <c r="Z27" s="356"/>
      <c r="AA27" s="356"/>
      <c r="AB27" s="356"/>
      <c r="AC27" s="356"/>
      <c r="AD27" s="356"/>
      <c r="AE27" s="356"/>
      <c r="AF27" s="48"/>
      <c r="AG27" s="48"/>
      <c r="AH27" s="48"/>
      <c r="AI27" s="48"/>
      <c r="AJ27" s="48"/>
      <c r="AK27" s="357">
        <f>ROUND(AW51,2)</f>
        <v>0</v>
      </c>
      <c r="AL27" s="356"/>
      <c r="AM27" s="356"/>
      <c r="AN27" s="356"/>
      <c r="AO27" s="356"/>
      <c r="AP27" s="48"/>
      <c r="AQ27" s="50"/>
      <c r="BE27" s="345"/>
    </row>
    <row r="28" spans="2:71" s="2" customFormat="1" ht="14.4" hidden="1" customHeight="1">
      <c r="B28" s="47"/>
      <c r="C28" s="48"/>
      <c r="D28" s="48"/>
      <c r="E28" s="48"/>
      <c r="F28" s="49" t="s">
        <v>49</v>
      </c>
      <c r="G28" s="48"/>
      <c r="H28" s="48"/>
      <c r="I28" s="48"/>
      <c r="J28" s="48"/>
      <c r="K28" s="48"/>
      <c r="L28" s="355">
        <v>0.21</v>
      </c>
      <c r="M28" s="356"/>
      <c r="N28" s="356"/>
      <c r="O28" s="356"/>
      <c r="P28" s="48"/>
      <c r="Q28" s="48"/>
      <c r="R28" s="48"/>
      <c r="S28" s="48"/>
      <c r="T28" s="48"/>
      <c r="U28" s="48"/>
      <c r="V28" s="48"/>
      <c r="W28" s="357">
        <f>ROUND(BB51,2)</f>
        <v>0</v>
      </c>
      <c r="X28" s="356"/>
      <c r="Y28" s="356"/>
      <c r="Z28" s="356"/>
      <c r="AA28" s="356"/>
      <c r="AB28" s="356"/>
      <c r="AC28" s="356"/>
      <c r="AD28" s="356"/>
      <c r="AE28" s="356"/>
      <c r="AF28" s="48"/>
      <c r="AG28" s="48"/>
      <c r="AH28" s="48"/>
      <c r="AI28" s="48"/>
      <c r="AJ28" s="48"/>
      <c r="AK28" s="357">
        <v>0</v>
      </c>
      <c r="AL28" s="356"/>
      <c r="AM28" s="356"/>
      <c r="AN28" s="356"/>
      <c r="AO28" s="356"/>
      <c r="AP28" s="48"/>
      <c r="AQ28" s="50"/>
      <c r="BE28" s="345"/>
    </row>
    <row r="29" spans="2:71" s="2" customFormat="1" ht="14.4" hidden="1" customHeight="1">
      <c r="B29" s="47"/>
      <c r="C29" s="48"/>
      <c r="D29" s="48"/>
      <c r="E29" s="48"/>
      <c r="F29" s="49" t="s">
        <v>50</v>
      </c>
      <c r="G29" s="48"/>
      <c r="H29" s="48"/>
      <c r="I29" s="48"/>
      <c r="J29" s="48"/>
      <c r="K29" s="48"/>
      <c r="L29" s="355">
        <v>0.15</v>
      </c>
      <c r="M29" s="356"/>
      <c r="N29" s="356"/>
      <c r="O29" s="356"/>
      <c r="P29" s="48"/>
      <c r="Q29" s="48"/>
      <c r="R29" s="48"/>
      <c r="S29" s="48"/>
      <c r="T29" s="48"/>
      <c r="U29" s="48"/>
      <c r="V29" s="48"/>
      <c r="W29" s="357">
        <f>ROUND(BC51,2)</f>
        <v>0</v>
      </c>
      <c r="X29" s="356"/>
      <c r="Y29" s="356"/>
      <c r="Z29" s="356"/>
      <c r="AA29" s="356"/>
      <c r="AB29" s="356"/>
      <c r="AC29" s="356"/>
      <c r="AD29" s="356"/>
      <c r="AE29" s="356"/>
      <c r="AF29" s="48"/>
      <c r="AG29" s="48"/>
      <c r="AH29" s="48"/>
      <c r="AI29" s="48"/>
      <c r="AJ29" s="48"/>
      <c r="AK29" s="357">
        <v>0</v>
      </c>
      <c r="AL29" s="356"/>
      <c r="AM29" s="356"/>
      <c r="AN29" s="356"/>
      <c r="AO29" s="356"/>
      <c r="AP29" s="48"/>
      <c r="AQ29" s="50"/>
      <c r="BE29" s="345"/>
    </row>
    <row r="30" spans="2:71" s="2" customFormat="1" ht="14.4" hidden="1" customHeight="1">
      <c r="B30" s="47"/>
      <c r="C30" s="48"/>
      <c r="D30" s="48"/>
      <c r="E30" s="48"/>
      <c r="F30" s="49" t="s">
        <v>51</v>
      </c>
      <c r="G30" s="48"/>
      <c r="H30" s="48"/>
      <c r="I30" s="48"/>
      <c r="J30" s="48"/>
      <c r="K30" s="48"/>
      <c r="L30" s="355">
        <v>0</v>
      </c>
      <c r="M30" s="356"/>
      <c r="N30" s="356"/>
      <c r="O30" s="356"/>
      <c r="P30" s="48"/>
      <c r="Q30" s="48"/>
      <c r="R30" s="48"/>
      <c r="S30" s="48"/>
      <c r="T30" s="48"/>
      <c r="U30" s="48"/>
      <c r="V30" s="48"/>
      <c r="W30" s="357">
        <f>ROUND(BD51,2)</f>
        <v>0</v>
      </c>
      <c r="X30" s="356"/>
      <c r="Y30" s="356"/>
      <c r="Z30" s="356"/>
      <c r="AA30" s="356"/>
      <c r="AB30" s="356"/>
      <c r="AC30" s="356"/>
      <c r="AD30" s="356"/>
      <c r="AE30" s="356"/>
      <c r="AF30" s="48"/>
      <c r="AG30" s="48"/>
      <c r="AH30" s="48"/>
      <c r="AI30" s="48"/>
      <c r="AJ30" s="48"/>
      <c r="AK30" s="357">
        <v>0</v>
      </c>
      <c r="AL30" s="356"/>
      <c r="AM30" s="356"/>
      <c r="AN30" s="356"/>
      <c r="AO30" s="356"/>
      <c r="AP30" s="48"/>
      <c r="AQ30" s="50"/>
      <c r="BE30" s="345"/>
    </row>
    <row r="31" spans="2:71" s="1" customFormat="1" ht="6.9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45"/>
    </row>
    <row r="32" spans="2:71" s="1" customFormat="1" ht="25.95" customHeight="1">
      <c r="B32" s="41"/>
      <c r="C32" s="51"/>
      <c r="D32" s="52" t="s">
        <v>52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53</v>
      </c>
      <c r="U32" s="53"/>
      <c r="V32" s="53"/>
      <c r="W32" s="53"/>
      <c r="X32" s="358" t="s">
        <v>54</v>
      </c>
      <c r="Y32" s="359"/>
      <c r="Z32" s="359"/>
      <c r="AA32" s="359"/>
      <c r="AB32" s="359"/>
      <c r="AC32" s="53"/>
      <c r="AD32" s="53"/>
      <c r="AE32" s="53"/>
      <c r="AF32" s="53"/>
      <c r="AG32" s="53"/>
      <c r="AH32" s="53"/>
      <c r="AI32" s="53"/>
      <c r="AJ32" s="53"/>
      <c r="AK32" s="360">
        <f>SUM(AK23:AK30)</f>
        <v>0</v>
      </c>
      <c r="AL32" s="359"/>
      <c r="AM32" s="359"/>
      <c r="AN32" s="359"/>
      <c r="AO32" s="361"/>
      <c r="AP32" s="51"/>
      <c r="AQ32" s="55"/>
      <c r="BE32" s="345"/>
    </row>
    <row r="33" spans="2:56" s="1" customFormat="1" ht="6.9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" customHeight="1">
      <c r="B39" s="41"/>
      <c r="C39" s="62" t="s">
        <v>55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TAVOD160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62" t="str">
        <f>K6</f>
        <v>Krompach - oprava vodovodu 2.etapa</v>
      </c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3"/>
      <c r="AO42" s="363"/>
      <c r="AP42" s="70"/>
      <c r="AQ42" s="70"/>
      <c r="AR42" s="71"/>
    </row>
    <row r="43" spans="2:56" s="1" customFormat="1" ht="6.9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 ht="13.2">
      <c r="B44" s="41"/>
      <c r="C44" s="65" t="s">
        <v>25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Krompach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27</v>
      </c>
      <c r="AJ44" s="63"/>
      <c r="AK44" s="63"/>
      <c r="AL44" s="63"/>
      <c r="AM44" s="364" t="str">
        <f>IF(AN8= "","",AN8)</f>
        <v>6. 12. 2017</v>
      </c>
      <c r="AN44" s="364"/>
      <c r="AO44" s="63"/>
      <c r="AP44" s="63"/>
      <c r="AQ44" s="63"/>
      <c r="AR44" s="61"/>
    </row>
    <row r="45" spans="2:56" s="1" customFormat="1" ht="6.9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 ht="13.2">
      <c r="B46" s="41"/>
      <c r="C46" s="65" t="s">
        <v>31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Obec Krompach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37</v>
      </c>
      <c r="AJ46" s="63"/>
      <c r="AK46" s="63"/>
      <c r="AL46" s="63"/>
      <c r="AM46" s="365" t="str">
        <f>IF(E17="","",E17)</f>
        <v>Vodohospodářské projekty s.r.o.</v>
      </c>
      <c r="AN46" s="365"/>
      <c r="AO46" s="365"/>
      <c r="AP46" s="365"/>
      <c r="AQ46" s="63"/>
      <c r="AR46" s="61"/>
      <c r="AS46" s="366" t="s">
        <v>56</v>
      </c>
      <c r="AT46" s="367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 ht="13.2">
      <c r="B47" s="41"/>
      <c r="C47" s="65" t="s">
        <v>35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68"/>
      <c r="AT47" s="369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8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70"/>
      <c r="AT48" s="371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72" t="s">
        <v>57</v>
      </c>
      <c r="D49" s="373"/>
      <c r="E49" s="373"/>
      <c r="F49" s="373"/>
      <c r="G49" s="373"/>
      <c r="H49" s="79"/>
      <c r="I49" s="374" t="s">
        <v>58</v>
      </c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  <c r="X49" s="373"/>
      <c r="Y49" s="373"/>
      <c r="Z49" s="373"/>
      <c r="AA49" s="373"/>
      <c r="AB49" s="373"/>
      <c r="AC49" s="373"/>
      <c r="AD49" s="373"/>
      <c r="AE49" s="373"/>
      <c r="AF49" s="373"/>
      <c r="AG49" s="375" t="s">
        <v>59</v>
      </c>
      <c r="AH49" s="373"/>
      <c r="AI49" s="373"/>
      <c r="AJ49" s="373"/>
      <c r="AK49" s="373"/>
      <c r="AL49" s="373"/>
      <c r="AM49" s="373"/>
      <c r="AN49" s="374" t="s">
        <v>60</v>
      </c>
      <c r="AO49" s="373"/>
      <c r="AP49" s="373"/>
      <c r="AQ49" s="80" t="s">
        <v>61</v>
      </c>
      <c r="AR49" s="61"/>
      <c r="AS49" s="81" t="s">
        <v>62</v>
      </c>
      <c r="AT49" s="82" t="s">
        <v>63</v>
      </c>
      <c r="AU49" s="82" t="s">
        <v>64</v>
      </c>
      <c r="AV49" s="82" t="s">
        <v>65</v>
      </c>
      <c r="AW49" s="82" t="s">
        <v>66</v>
      </c>
      <c r="AX49" s="82" t="s">
        <v>67</v>
      </c>
      <c r="AY49" s="82" t="s">
        <v>68</v>
      </c>
      <c r="AZ49" s="82" t="s">
        <v>69</v>
      </c>
      <c r="BA49" s="82" t="s">
        <v>70</v>
      </c>
      <c r="BB49" s="82" t="s">
        <v>71</v>
      </c>
      <c r="BC49" s="82" t="s">
        <v>72</v>
      </c>
      <c r="BD49" s="83" t="s">
        <v>73</v>
      </c>
    </row>
    <row r="50" spans="1:91" s="1" customFormat="1" ht="10.8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" customHeight="1">
      <c r="B51" s="68"/>
      <c r="C51" s="87" t="s">
        <v>74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79">
        <f>ROUND(SUM(AG52:AG53),2)</f>
        <v>0</v>
      </c>
      <c r="AH51" s="379"/>
      <c r="AI51" s="379"/>
      <c r="AJ51" s="379"/>
      <c r="AK51" s="379"/>
      <c r="AL51" s="379"/>
      <c r="AM51" s="379"/>
      <c r="AN51" s="380">
        <f>SUM(AG51,AT51)</f>
        <v>0</v>
      </c>
      <c r="AO51" s="380"/>
      <c r="AP51" s="380"/>
      <c r="AQ51" s="89" t="s">
        <v>22</v>
      </c>
      <c r="AR51" s="71"/>
      <c r="AS51" s="90">
        <f>ROUND(SUM(AS52:AS53),2)</f>
        <v>0</v>
      </c>
      <c r="AT51" s="91">
        <f>ROUND(SUM(AV51:AW51),2)</f>
        <v>0</v>
      </c>
      <c r="AU51" s="92">
        <f>ROUND(SUM(AU52:AU53),5)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ROUND(SUM(AZ52:AZ53),2)</f>
        <v>0</v>
      </c>
      <c r="BA51" s="91">
        <f>ROUND(SUM(BA52:BA53),2)</f>
        <v>0</v>
      </c>
      <c r="BB51" s="91">
        <f>ROUND(SUM(BB52:BB53),2)</f>
        <v>0</v>
      </c>
      <c r="BC51" s="91">
        <f>ROUND(SUM(BC52:BC53),2)</f>
        <v>0</v>
      </c>
      <c r="BD51" s="93">
        <f>ROUND(SUM(BD52:BD53),2)</f>
        <v>0</v>
      </c>
      <c r="BS51" s="94" t="s">
        <v>75</v>
      </c>
      <c r="BT51" s="94" t="s">
        <v>76</v>
      </c>
      <c r="BU51" s="95" t="s">
        <v>77</v>
      </c>
      <c r="BV51" s="94" t="s">
        <v>78</v>
      </c>
      <c r="BW51" s="94" t="s">
        <v>7</v>
      </c>
      <c r="BX51" s="94" t="s">
        <v>79</v>
      </c>
      <c r="CL51" s="94" t="s">
        <v>22</v>
      </c>
    </row>
    <row r="52" spans="1:91" s="5" customFormat="1" ht="16.5" customHeight="1">
      <c r="A52" s="96" t="s">
        <v>80</v>
      </c>
      <c r="B52" s="97"/>
      <c r="C52" s="98"/>
      <c r="D52" s="378" t="s">
        <v>81</v>
      </c>
      <c r="E52" s="378"/>
      <c r="F52" s="378"/>
      <c r="G52" s="378"/>
      <c r="H52" s="378"/>
      <c r="I52" s="99"/>
      <c r="J52" s="378" t="s">
        <v>82</v>
      </c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  <c r="AA52" s="378"/>
      <c r="AB52" s="378"/>
      <c r="AC52" s="378"/>
      <c r="AD52" s="378"/>
      <c r="AE52" s="378"/>
      <c r="AF52" s="378"/>
      <c r="AG52" s="376">
        <f>'01 - Oprava vodovodu 2.etapa'!J27</f>
        <v>0</v>
      </c>
      <c r="AH52" s="377"/>
      <c r="AI52" s="377"/>
      <c r="AJ52" s="377"/>
      <c r="AK52" s="377"/>
      <c r="AL52" s="377"/>
      <c r="AM52" s="377"/>
      <c r="AN52" s="376">
        <f>SUM(AG52,AT52)</f>
        <v>0</v>
      </c>
      <c r="AO52" s="377"/>
      <c r="AP52" s="377"/>
      <c r="AQ52" s="100" t="s">
        <v>83</v>
      </c>
      <c r="AR52" s="101"/>
      <c r="AS52" s="102">
        <v>0</v>
      </c>
      <c r="AT52" s="103">
        <f>ROUND(SUM(AV52:AW52),2)</f>
        <v>0</v>
      </c>
      <c r="AU52" s="104">
        <f>'01 - Oprava vodovodu 2.etapa'!P83</f>
        <v>0</v>
      </c>
      <c r="AV52" s="103">
        <f>'01 - Oprava vodovodu 2.etapa'!J30</f>
        <v>0</v>
      </c>
      <c r="AW52" s="103">
        <f>'01 - Oprava vodovodu 2.etapa'!J31</f>
        <v>0</v>
      </c>
      <c r="AX52" s="103">
        <f>'01 - Oprava vodovodu 2.etapa'!J32</f>
        <v>0</v>
      </c>
      <c r="AY52" s="103">
        <f>'01 - Oprava vodovodu 2.etapa'!J33</f>
        <v>0</v>
      </c>
      <c r="AZ52" s="103">
        <f>'01 - Oprava vodovodu 2.etapa'!F30</f>
        <v>0</v>
      </c>
      <c r="BA52" s="103">
        <f>'01 - Oprava vodovodu 2.etapa'!F31</f>
        <v>0</v>
      </c>
      <c r="BB52" s="103">
        <f>'01 - Oprava vodovodu 2.etapa'!F32</f>
        <v>0</v>
      </c>
      <c r="BC52" s="103">
        <f>'01 - Oprava vodovodu 2.etapa'!F33</f>
        <v>0</v>
      </c>
      <c r="BD52" s="105">
        <f>'01 - Oprava vodovodu 2.etapa'!F34</f>
        <v>0</v>
      </c>
      <c r="BT52" s="106" t="s">
        <v>24</v>
      </c>
      <c r="BV52" s="106" t="s">
        <v>78</v>
      </c>
      <c r="BW52" s="106" t="s">
        <v>84</v>
      </c>
      <c r="BX52" s="106" t="s">
        <v>7</v>
      </c>
      <c r="CL52" s="106" t="s">
        <v>85</v>
      </c>
      <c r="CM52" s="106" t="s">
        <v>86</v>
      </c>
    </row>
    <row r="53" spans="1:91" s="5" customFormat="1" ht="16.5" customHeight="1">
      <c r="A53" s="96" t="s">
        <v>80</v>
      </c>
      <c r="B53" s="97"/>
      <c r="C53" s="98"/>
      <c r="D53" s="378" t="s">
        <v>87</v>
      </c>
      <c r="E53" s="378"/>
      <c r="F53" s="378"/>
      <c r="G53" s="378"/>
      <c r="H53" s="378"/>
      <c r="I53" s="99"/>
      <c r="J53" s="378" t="s">
        <v>88</v>
      </c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  <c r="AA53" s="378"/>
      <c r="AB53" s="378"/>
      <c r="AC53" s="378"/>
      <c r="AD53" s="378"/>
      <c r="AE53" s="378"/>
      <c r="AF53" s="378"/>
      <c r="AG53" s="376">
        <f>'VON - Vedlejší a ostatní ...'!J27</f>
        <v>0</v>
      </c>
      <c r="AH53" s="377"/>
      <c r="AI53" s="377"/>
      <c r="AJ53" s="377"/>
      <c r="AK53" s="377"/>
      <c r="AL53" s="377"/>
      <c r="AM53" s="377"/>
      <c r="AN53" s="376">
        <f>SUM(AG53,AT53)</f>
        <v>0</v>
      </c>
      <c r="AO53" s="377"/>
      <c r="AP53" s="377"/>
      <c r="AQ53" s="100" t="s">
        <v>87</v>
      </c>
      <c r="AR53" s="101"/>
      <c r="AS53" s="107">
        <v>0</v>
      </c>
      <c r="AT53" s="108">
        <f>ROUND(SUM(AV53:AW53),2)</f>
        <v>0</v>
      </c>
      <c r="AU53" s="109">
        <f>'VON - Vedlejší a ostatní ...'!P84</f>
        <v>0</v>
      </c>
      <c r="AV53" s="108">
        <f>'VON - Vedlejší a ostatní ...'!J30</f>
        <v>0</v>
      </c>
      <c r="AW53" s="108">
        <f>'VON - Vedlejší a ostatní ...'!J31</f>
        <v>0</v>
      </c>
      <c r="AX53" s="108">
        <f>'VON - Vedlejší a ostatní ...'!J32</f>
        <v>0</v>
      </c>
      <c r="AY53" s="108">
        <f>'VON - Vedlejší a ostatní ...'!J33</f>
        <v>0</v>
      </c>
      <c r="AZ53" s="108">
        <f>'VON - Vedlejší a ostatní ...'!F30</f>
        <v>0</v>
      </c>
      <c r="BA53" s="108">
        <f>'VON - Vedlejší a ostatní ...'!F31</f>
        <v>0</v>
      </c>
      <c r="BB53" s="108">
        <f>'VON - Vedlejší a ostatní ...'!F32</f>
        <v>0</v>
      </c>
      <c r="BC53" s="108">
        <f>'VON - Vedlejší a ostatní ...'!F33</f>
        <v>0</v>
      </c>
      <c r="BD53" s="110">
        <f>'VON - Vedlejší a ostatní ...'!F34</f>
        <v>0</v>
      </c>
      <c r="BT53" s="106" t="s">
        <v>24</v>
      </c>
      <c r="BV53" s="106" t="s">
        <v>78</v>
      </c>
      <c r="BW53" s="106" t="s">
        <v>89</v>
      </c>
      <c r="BX53" s="106" t="s">
        <v>7</v>
      </c>
      <c r="CL53" s="106" t="s">
        <v>22</v>
      </c>
      <c r="CM53" s="106" t="s">
        <v>86</v>
      </c>
    </row>
    <row r="54" spans="1:91" s="1" customFormat="1" ht="30" customHeight="1">
      <c r="B54" s="41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1"/>
    </row>
    <row r="55" spans="1:91" s="1" customFormat="1" ht="6.9" customHeight="1"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61"/>
    </row>
  </sheetData>
  <sheetProtection algorithmName="SHA-512" hashValue="qO76N9Lo4ntZnoEgsccNwvdVDW9FjGLTSua1E2+beIKlcIHRhZl8CbCxYAU2e831ZGfCJmjsvkGKVFJ6KdirrQ==" saltValue="KEbt5ynJprgvy4WKxMGqy2W3no6xu+pV0eumsxH7Ojp5BMUGbThyjYJrSTeJjddZENMUfEaq13aayOQ75RjeOQ==" spinCount="100000" sheet="1" objects="1" scenarios="1" formatColumns="0" formatRows="0"/>
  <mergeCells count="45">
    <mergeCell ref="AG51:AM51"/>
    <mergeCell ref="AN51:AP51"/>
    <mergeCell ref="AR2:BE2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 xr:uid="{00000000-0004-0000-0000-000000000000}"/>
    <hyperlink ref="W1:AI1" location="C51" display="2) Rekapitulace objektů stavby a soupisů prací" xr:uid="{00000000-0004-0000-0000-000001000000}"/>
    <hyperlink ref="A52" location="'01 - Oprava vodovodu 2.etapa'!C2" display="/" xr:uid="{00000000-0004-0000-0000-000002000000}"/>
    <hyperlink ref="A53" location="'VON - Vedlejší a ostatní ...'!C2" display="/" xr:uid="{00000000-0004-0000-00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514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90</v>
      </c>
      <c r="G1" s="390" t="s">
        <v>91</v>
      </c>
      <c r="H1" s="390"/>
      <c r="I1" s="115"/>
      <c r="J1" s="114" t="s">
        <v>92</v>
      </c>
      <c r="K1" s="113" t="s">
        <v>93</v>
      </c>
      <c r="L1" s="114" t="s">
        <v>94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84</v>
      </c>
    </row>
    <row r="3" spans="1:70" ht="6.9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86</v>
      </c>
    </row>
    <row r="4" spans="1:70" ht="36.9" customHeight="1">
      <c r="B4" s="28"/>
      <c r="C4" s="29"/>
      <c r="D4" s="30" t="s">
        <v>95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 ht="13.2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Krompach - oprava vodovodu 2.etapa</v>
      </c>
      <c r="F7" s="383"/>
      <c r="G7" s="383"/>
      <c r="H7" s="383"/>
      <c r="I7" s="117"/>
      <c r="J7" s="29"/>
      <c r="K7" s="31"/>
    </row>
    <row r="8" spans="1:70" s="1" customFormat="1" ht="13.2">
      <c r="B8" s="41"/>
      <c r="C8" s="42"/>
      <c r="D8" s="37" t="s">
        <v>96</v>
      </c>
      <c r="E8" s="42"/>
      <c r="F8" s="42"/>
      <c r="G8" s="42"/>
      <c r="H8" s="42"/>
      <c r="I8" s="118"/>
      <c r="J8" s="42"/>
      <c r="K8" s="45"/>
    </row>
    <row r="9" spans="1:70" s="1" customFormat="1" ht="36.9" customHeight="1">
      <c r="B9" s="41"/>
      <c r="C9" s="42"/>
      <c r="D9" s="42"/>
      <c r="E9" s="384" t="s">
        <v>97</v>
      </c>
      <c r="F9" s="385"/>
      <c r="G9" s="385"/>
      <c r="H9" s="385"/>
      <c r="I9" s="118"/>
      <c r="J9" s="42"/>
      <c r="K9" s="45"/>
    </row>
    <row r="10" spans="1:70" s="1" customFormat="1" ht="12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" customHeight="1">
      <c r="B11" s="41"/>
      <c r="C11" s="42"/>
      <c r="D11" s="37" t="s">
        <v>21</v>
      </c>
      <c r="E11" s="42"/>
      <c r="F11" s="35" t="s">
        <v>85</v>
      </c>
      <c r="G11" s="42"/>
      <c r="H11" s="42"/>
      <c r="I11" s="119" t="s">
        <v>23</v>
      </c>
      <c r="J11" s="35" t="s">
        <v>98</v>
      </c>
      <c r="K11" s="45"/>
    </row>
    <row r="12" spans="1:70" s="1" customFormat="1" ht="14.4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19" t="s">
        <v>27</v>
      </c>
      <c r="J12" s="120" t="str">
        <f>'Rekapitulace stavby'!AN8</f>
        <v>6. 12. 2017</v>
      </c>
      <c r="K12" s="45"/>
    </row>
    <row r="13" spans="1:70" s="1" customFormat="1" ht="10.8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" customHeight="1">
      <c r="B14" s="41"/>
      <c r="C14" s="42"/>
      <c r="D14" s="37" t="s">
        <v>31</v>
      </c>
      <c r="E14" s="42"/>
      <c r="F14" s="42"/>
      <c r="G14" s="42"/>
      <c r="H14" s="42"/>
      <c r="I14" s="119" t="s">
        <v>32</v>
      </c>
      <c r="J14" s="35" t="s">
        <v>22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19" t="s">
        <v>34</v>
      </c>
      <c r="J15" s="35" t="s">
        <v>22</v>
      </c>
      <c r="K15" s="45"/>
    </row>
    <row r="16" spans="1:70" s="1" customFormat="1" ht="6.9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" customHeight="1">
      <c r="B17" s="41"/>
      <c r="C17" s="42"/>
      <c r="D17" s="37" t="s">
        <v>35</v>
      </c>
      <c r="E17" s="42"/>
      <c r="F17" s="42"/>
      <c r="G17" s="42"/>
      <c r="H17" s="42"/>
      <c r="I17" s="119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" customHeight="1">
      <c r="B20" s="41"/>
      <c r="C20" s="42"/>
      <c r="D20" s="37" t="s">
        <v>37</v>
      </c>
      <c r="E20" s="42"/>
      <c r="F20" s="42"/>
      <c r="G20" s="42"/>
      <c r="H20" s="42"/>
      <c r="I20" s="119" t="s">
        <v>32</v>
      </c>
      <c r="J20" s="35" t="s">
        <v>22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34</v>
      </c>
      <c r="J21" s="35" t="s">
        <v>22</v>
      </c>
      <c r="K21" s="45"/>
    </row>
    <row r="22" spans="2:11" s="1" customFormat="1" ht="6.9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" customHeight="1">
      <c r="B23" s="41"/>
      <c r="C23" s="42"/>
      <c r="D23" s="37" t="s">
        <v>40</v>
      </c>
      <c r="E23" s="42"/>
      <c r="F23" s="42"/>
      <c r="G23" s="42"/>
      <c r="H23" s="42"/>
      <c r="I23" s="118"/>
      <c r="J23" s="42"/>
      <c r="K23" s="45"/>
    </row>
    <row r="24" spans="2:11" s="6" customFormat="1" ht="57" customHeight="1">
      <c r="B24" s="121"/>
      <c r="C24" s="122"/>
      <c r="D24" s="122"/>
      <c r="E24" s="351" t="s">
        <v>41</v>
      </c>
      <c r="F24" s="351"/>
      <c r="G24" s="351"/>
      <c r="H24" s="351"/>
      <c r="I24" s="123"/>
      <c r="J24" s="122"/>
      <c r="K24" s="124"/>
    </row>
    <row r="25" spans="2:11" s="1" customFormat="1" ht="6.9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42</v>
      </c>
      <c r="E27" s="42"/>
      <c r="F27" s="42"/>
      <c r="G27" s="42"/>
      <c r="H27" s="42"/>
      <c r="I27" s="118"/>
      <c r="J27" s="128">
        <f>ROUND(J83,2)</f>
        <v>0</v>
      </c>
      <c r="K27" s="45"/>
    </row>
    <row r="28" spans="2:11" s="1" customFormat="1" ht="6.9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" customHeight="1">
      <c r="B29" s="41"/>
      <c r="C29" s="42"/>
      <c r="D29" s="42"/>
      <c r="E29" s="42"/>
      <c r="F29" s="46" t="s">
        <v>44</v>
      </c>
      <c r="G29" s="42"/>
      <c r="H29" s="42"/>
      <c r="I29" s="129" t="s">
        <v>43</v>
      </c>
      <c r="J29" s="46" t="s">
        <v>45</v>
      </c>
      <c r="K29" s="45"/>
    </row>
    <row r="30" spans="2:11" s="1" customFormat="1" ht="14.4" customHeight="1">
      <c r="B30" s="41"/>
      <c r="C30" s="42"/>
      <c r="D30" s="49" t="s">
        <v>46</v>
      </c>
      <c r="E30" s="49" t="s">
        <v>47</v>
      </c>
      <c r="F30" s="130">
        <f>ROUND(SUM(BE83:BE513), 2)</f>
        <v>0</v>
      </c>
      <c r="G30" s="42"/>
      <c r="H30" s="42"/>
      <c r="I30" s="131">
        <v>0.21</v>
      </c>
      <c r="J30" s="130">
        <f>ROUND(ROUND((SUM(BE83:BE513)), 2)*I30, 2)</f>
        <v>0</v>
      </c>
      <c r="K30" s="45"/>
    </row>
    <row r="31" spans="2:11" s="1" customFormat="1" ht="14.4" customHeight="1">
      <c r="B31" s="41"/>
      <c r="C31" s="42"/>
      <c r="D31" s="42"/>
      <c r="E31" s="49" t="s">
        <v>48</v>
      </c>
      <c r="F31" s="130">
        <f>ROUND(SUM(BF83:BF513), 2)</f>
        <v>0</v>
      </c>
      <c r="G31" s="42"/>
      <c r="H31" s="42"/>
      <c r="I31" s="131">
        <v>0.15</v>
      </c>
      <c r="J31" s="130">
        <f>ROUND(ROUND((SUM(BF83:BF513)), 2)*I31, 2)</f>
        <v>0</v>
      </c>
      <c r="K31" s="45"/>
    </row>
    <row r="32" spans="2:11" s="1" customFormat="1" ht="14.4" hidden="1" customHeight="1">
      <c r="B32" s="41"/>
      <c r="C32" s="42"/>
      <c r="D32" s="42"/>
      <c r="E32" s="49" t="s">
        <v>49</v>
      </c>
      <c r="F32" s="130">
        <f>ROUND(SUM(BG83:BG513),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" hidden="1" customHeight="1">
      <c r="B33" s="41"/>
      <c r="C33" s="42"/>
      <c r="D33" s="42"/>
      <c r="E33" s="49" t="s">
        <v>50</v>
      </c>
      <c r="F33" s="130">
        <f>ROUND(SUM(BH83:BH513),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" hidden="1" customHeight="1">
      <c r="B34" s="41"/>
      <c r="C34" s="42"/>
      <c r="D34" s="42"/>
      <c r="E34" s="49" t="s">
        <v>51</v>
      </c>
      <c r="F34" s="130">
        <f>ROUND(SUM(BI83:BI513),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52</v>
      </c>
      <c r="E36" s="79"/>
      <c r="F36" s="79"/>
      <c r="G36" s="134" t="s">
        <v>53</v>
      </c>
      <c r="H36" s="135" t="s">
        <v>54</v>
      </c>
      <c r="I36" s="136"/>
      <c r="J36" s="137">
        <f>SUM(J27:J34)</f>
        <v>0</v>
      </c>
      <c r="K36" s="138"/>
    </row>
    <row r="37" spans="2:11" s="1" customFormat="1" ht="14.4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" customHeight="1">
      <c r="B42" s="41"/>
      <c r="C42" s="30" t="s">
        <v>99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Krompach - oprava vodovodu 2.etapa</v>
      </c>
      <c r="F45" s="383"/>
      <c r="G45" s="383"/>
      <c r="H45" s="383"/>
      <c r="I45" s="118"/>
      <c r="J45" s="42"/>
      <c r="K45" s="45"/>
    </row>
    <row r="46" spans="2:11" s="1" customFormat="1" ht="14.4" customHeight="1">
      <c r="B46" s="41"/>
      <c r="C46" s="37" t="s">
        <v>96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01 - Oprava vodovodu 2.etapa</v>
      </c>
      <c r="F47" s="385"/>
      <c r="G47" s="385"/>
      <c r="H47" s="385"/>
      <c r="I47" s="118"/>
      <c r="J47" s="42"/>
      <c r="K47" s="45"/>
    </row>
    <row r="48" spans="2:11" s="1" customFormat="1" ht="6.9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>Krompach</v>
      </c>
      <c r="G49" s="42"/>
      <c r="H49" s="42"/>
      <c r="I49" s="119" t="s">
        <v>27</v>
      </c>
      <c r="J49" s="120" t="str">
        <f>IF(J12="","",J12)</f>
        <v>6. 12. 2017</v>
      </c>
      <c r="K49" s="45"/>
    </row>
    <row r="50" spans="2:47" s="1" customFormat="1" ht="6.9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3.2">
      <c r="B51" s="41"/>
      <c r="C51" s="37" t="s">
        <v>31</v>
      </c>
      <c r="D51" s="42"/>
      <c r="E51" s="42"/>
      <c r="F51" s="35" t="str">
        <f>E15</f>
        <v>Obec Krompach</v>
      </c>
      <c r="G51" s="42"/>
      <c r="H51" s="42"/>
      <c r="I51" s="119" t="s">
        <v>37</v>
      </c>
      <c r="J51" s="351" t="str">
        <f>E21</f>
        <v>Vodohospodářské projekty s.r.o.</v>
      </c>
      <c r="K51" s="45"/>
    </row>
    <row r="52" spans="2:47" s="1" customFormat="1" ht="14.4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100</v>
      </c>
      <c r="D54" s="132"/>
      <c r="E54" s="132"/>
      <c r="F54" s="132"/>
      <c r="G54" s="132"/>
      <c r="H54" s="132"/>
      <c r="I54" s="145"/>
      <c r="J54" s="146" t="s">
        <v>101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102</v>
      </c>
      <c r="D56" s="42"/>
      <c r="E56" s="42"/>
      <c r="F56" s="42"/>
      <c r="G56" s="42"/>
      <c r="H56" s="42"/>
      <c r="I56" s="118"/>
      <c r="J56" s="128">
        <f>J83</f>
        <v>0</v>
      </c>
      <c r="K56" s="45"/>
      <c r="AU56" s="24" t="s">
        <v>103</v>
      </c>
    </row>
    <row r="57" spans="2:47" s="7" customFormat="1" ht="24.9" customHeight="1">
      <c r="B57" s="149"/>
      <c r="C57" s="150"/>
      <c r="D57" s="151" t="s">
        <v>104</v>
      </c>
      <c r="E57" s="152"/>
      <c r="F57" s="152"/>
      <c r="G57" s="152"/>
      <c r="H57" s="152"/>
      <c r="I57" s="153"/>
      <c r="J57" s="154">
        <f>J84</f>
        <v>0</v>
      </c>
      <c r="K57" s="155"/>
    </row>
    <row r="58" spans="2:47" s="8" customFormat="1" ht="19.95" customHeight="1">
      <c r="B58" s="156"/>
      <c r="C58" s="157"/>
      <c r="D58" s="158" t="s">
        <v>105</v>
      </c>
      <c r="E58" s="159"/>
      <c r="F58" s="159"/>
      <c r="G58" s="159"/>
      <c r="H58" s="159"/>
      <c r="I58" s="160"/>
      <c r="J58" s="161">
        <f>J85</f>
        <v>0</v>
      </c>
      <c r="K58" s="162"/>
    </row>
    <row r="59" spans="2:47" s="8" customFormat="1" ht="19.95" customHeight="1">
      <c r="B59" s="156"/>
      <c r="C59" s="157"/>
      <c r="D59" s="158" t="s">
        <v>106</v>
      </c>
      <c r="E59" s="159"/>
      <c r="F59" s="159"/>
      <c r="G59" s="159"/>
      <c r="H59" s="159"/>
      <c r="I59" s="160"/>
      <c r="J59" s="161">
        <f>J219</f>
        <v>0</v>
      </c>
      <c r="K59" s="162"/>
    </row>
    <row r="60" spans="2:47" s="8" customFormat="1" ht="19.95" customHeight="1">
      <c r="B60" s="156"/>
      <c r="C60" s="157"/>
      <c r="D60" s="158" t="s">
        <v>107</v>
      </c>
      <c r="E60" s="159"/>
      <c r="F60" s="159"/>
      <c r="G60" s="159"/>
      <c r="H60" s="159"/>
      <c r="I60" s="160"/>
      <c r="J60" s="161">
        <f>J232</f>
        <v>0</v>
      </c>
      <c r="K60" s="162"/>
    </row>
    <row r="61" spans="2:47" s="8" customFormat="1" ht="19.95" customHeight="1">
      <c r="B61" s="156"/>
      <c r="C61" s="157"/>
      <c r="D61" s="158" t="s">
        <v>108</v>
      </c>
      <c r="E61" s="159"/>
      <c r="F61" s="159"/>
      <c r="G61" s="159"/>
      <c r="H61" s="159"/>
      <c r="I61" s="160"/>
      <c r="J61" s="161">
        <f>J403</f>
        <v>0</v>
      </c>
      <c r="K61" s="162"/>
    </row>
    <row r="62" spans="2:47" s="8" customFormat="1" ht="19.95" customHeight="1">
      <c r="B62" s="156"/>
      <c r="C62" s="157"/>
      <c r="D62" s="158" t="s">
        <v>109</v>
      </c>
      <c r="E62" s="159"/>
      <c r="F62" s="159"/>
      <c r="G62" s="159"/>
      <c r="H62" s="159"/>
      <c r="I62" s="160"/>
      <c r="J62" s="161">
        <f>J500</f>
        <v>0</v>
      </c>
      <c r="K62" s="162"/>
    </row>
    <row r="63" spans="2:47" s="8" customFormat="1" ht="19.95" customHeight="1">
      <c r="B63" s="156"/>
      <c r="C63" s="157"/>
      <c r="D63" s="158" t="s">
        <v>110</v>
      </c>
      <c r="E63" s="159"/>
      <c r="F63" s="159"/>
      <c r="G63" s="159"/>
      <c r="H63" s="159"/>
      <c r="I63" s="160"/>
      <c r="J63" s="161">
        <f>J511</f>
        <v>0</v>
      </c>
      <c r="K63" s="162"/>
    </row>
    <row r="64" spans="2:47" s="1" customFormat="1" ht="21.75" customHeight="1">
      <c r="B64" s="41"/>
      <c r="C64" s="42"/>
      <c r="D64" s="42"/>
      <c r="E64" s="42"/>
      <c r="F64" s="42"/>
      <c r="G64" s="42"/>
      <c r="H64" s="42"/>
      <c r="I64" s="118"/>
      <c r="J64" s="42"/>
      <c r="K64" s="45"/>
    </row>
    <row r="65" spans="2:12" s="1" customFormat="1" ht="6.9" customHeight="1">
      <c r="B65" s="56"/>
      <c r="C65" s="57"/>
      <c r="D65" s="57"/>
      <c r="E65" s="57"/>
      <c r="F65" s="57"/>
      <c r="G65" s="57"/>
      <c r="H65" s="57"/>
      <c r="I65" s="139"/>
      <c r="J65" s="57"/>
      <c r="K65" s="58"/>
    </row>
    <row r="69" spans="2:12" s="1" customFormat="1" ht="6.9" customHeight="1">
      <c r="B69" s="59"/>
      <c r="C69" s="60"/>
      <c r="D69" s="60"/>
      <c r="E69" s="60"/>
      <c r="F69" s="60"/>
      <c r="G69" s="60"/>
      <c r="H69" s="60"/>
      <c r="I69" s="142"/>
      <c r="J69" s="60"/>
      <c r="K69" s="60"/>
      <c r="L69" s="61"/>
    </row>
    <row r="70" spans="2:12" s="1" customFormat="1" ht="36.9" customHeight="1">
      <c r="B70" s="41"/>
      <c r="C70" s="62" t="s">
        <v>111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12" s="1" customFormat="1" ht="6.9" customHeight="1">
      <c r="B71" s="41"/>
      <c r="C71" s="63"/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14.4" customHeight="1">
      <c r="B72" s="41"/>
      <c r="C72" s="65" t="s">
        <v>18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16.5" customHeight="1">
      <c r="B73" s="41"/>
      <c r="C73" s="63"/>
      <c r="D73" s="63"/>
      <c r="E73" s="387" t="str">
        <f>E7</f>
        <v>Krompach - oprava vodovodu 2.etapa</v>
      </c>
      <c r="F73" s="388"/>
      <c r="G73" s="388"/>
      <c r="H73" s="388"/>
      <c r="I73" s="163"/>
      <c r="J73" s="63"/>
      <c r="K73" s="63"/>
      <c r="L73" s="61"/>
    </row>
    <row r="74" spans="2:12" s="1" customFormat="1" ht="14.4" customHeight="1">
      <c r="B74" s="41"/>
      <c r="C74" s="65" t="s">
        <v>96</v>
      </c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17.25" customHeight="1">
      <c r="B75" s="41"/>
      <c r="C75" s="63"/>
      <c r="D75" s="63"/>
      <c r="E75" s="362" t="str">
        <f>E9</f>
        <v>01 - Oprava vodovodu 2.etapa</v>
      </c>
      <c r="F75" s="389"/>
      <c r="G75" s="389"/>
      <c r="H75" s="389"/>
      <c r="I75" s="163"/>
      <c r="J75" s="63"/>
      <c r="K75" s="63"/>
      <c r="L75" s="61"/>
    </row>
    <row r="76" spans="2:12" s="1" customFormat="1" ht="6.9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18" customHeight="1">
      <c r="B77" s="41"/>
      <c r="C77" s="65" t="s">
        <v>25</v>
      </c>
      <c r="D77" s="63"/>
      <c r="E77" s="63"/>
      <c r="F77" s="164" t="str">
        <f>F12</f>
        <v>Krompach</v>
      </c>
      <c r="G77" s="63"/>
      <c r="H77" s="63"/>
      <c r="I77" s="165" t="s">
        <v>27</v>
      </c>
      <c r="J77" s="73" t="str">
        <f>IF(J12="","",J12)</f>
        <v>6. 12. 2017</v>
      </c>
      <c r="K77" s="63"/>
      <c r="L77" s="61"/>
    </row>
    <row r="78" spans="2:12" s="1" customFormat="1" ht="6.9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 ht="13.2">
      <c r="B79" s="41"/>
      <c r="C79" s="65" t="s">
        <v>31</v>
      </c>
      <c r="D79" s="63"/>
      <c r="E79" s="63"/>
      <c r="F79" s="164" t="str">
        <f>E15</f>
        <v>Obec Krompach</v>
      </c>
      <c r="G79" s="63"/>
      <c r="H79" s="63"/>
      <c r="I79" s="165" t="s">
        <v>37</v>
      </c>
      <c r="J79" s="164" t="str">
        <f>E21</f>
        <v>Vodohospodářské projekty s.r.o.</v>
      </c>
      <c r="K79" s="63"/>
      <c r="L79" s="61"/>
    </row>
    <row r="80" spans="2:12" s="1" customFormat="1" ht="14.4" customHeight="1">
      <c r="B80" s="41"/>
      <c r="C80" s="65" t="s">
        <v>35</v>
      </c>
      <c r="D80" s="63"/>
      <c r="E80" s="63"/>
      <c r="F80" s="164" t="str">
        <f>IF(E18="","",E18)</f>
        <v/>
      </c>
      <c r="G80" s="63"/>
      <c r="H80" s="63"/>
      <c r="I80" s="163"/>
      <c r="J80" s="63"/>
      <c r="K80" s="63"/>
      <c r="L80" s="61"/>
    </row>
    <row r="81" spans="2:65" s="1" customFormat="1" ht="10.3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9" customFormat="1" ht="29.25" customHeight="1">
      <c r="B82" s="166"/>
      <c r="C82" s="167" t="s">
        <v>112</v>
      </c>
      <c r="D82" s="168" t="s">
        <v>61</v>
      </c>
      <c r="E82" s="168" t="s">
        <v>57</v>
      </c>
      <c r="F82" s="168" t="s">
        <v>113</v>
      </c>
      <c r="G82" s="168" t="s">
        <v>114</v>
      </c>
      <c r="H82" s="168" t="s">
        <v>115</v>
      </c>
      <c r="I82" s="169" t="s">
        <v>116</v>
      </c>
      <c r="J82" s="168" t="s">
        <v>101</v>
      </c>
      <c r="K82" s="170" t="s">
        <v>117</v>
      </c>
      <c r="L82" s="171"/>
      <c r="M82" s="81" t="s">
        <v>118</v>
      </c>
      <c r="N82" s="82" t="s">
        <v>46</v>
      </c>
      <c r="O82" s="82" t="s">
        <v>119</v>
      </c>
      <c r="P82" s="82" t="s">
        <v>120</v>
      </c>
      <c r="Q82" s="82" t="s">
        <v>121</v>
      </c>
      <c r="R82" s="82" t="s">
        <v>122</v>
      </c>
      <c r="S82" s="82" t="s">
        <v>123</v>
      </c>
      <c r="T82" s="83" t="s">
        <v>124</v>
      </c>
    </row>
    <row r="83" spans="2:65" s="1" customFormat="1" ht="29.25" customHeight="1">
      <c r="B83" s="41"/>
      <c r="C83" s="87" t="s">
        <v>102</v>
      </c>
      <c r="D83" s="63"/>
      <c r="E83" s="63"/>
      <c r="F83" s="63"/>
      <c r="G83" s="63"/>
      <c r="H83" s="63"/>
      <c r="I83" s="163"/>
      <c r="J83" s="172">
        <f>BK83</f>
        <v>0</v>
      </c>
      <c r="K83" s="63"/>
      <c r="L83" s="61"/>
      <c r="M83" s="84"/>
      <c r="N83" s="85"/>
      <c r="O83" s="85"/>
      <c r="P83" s="173">
        <f>P84</f>
        <v>0</v>
      </c>
      <c r="Q83" s="85"/>
      <c r="R83" s="173">
        <f>R84</f>
        <v>6.4828616300000004</v>
      </c>
      <c r="S83" s="85"/>
      <c r="T83" s="174">
        <f>T84</f>
        <v>29.648070000000001</v>
      </c>
      <c r="AT83" s="24" t="s">
        <v>75</v>
      </c>
      <c r="AU83" s="24" t="s">
        <v>103</v>
      </c>
      <c r="BK83" s="175">
        <f>BK84</f>
        <v>0</v>
      </c>
    </row>
    <row r="84" spans="2:65" s="10" customFormat="1" ht="37.35" customHeight="1">
      <c r="B84" s="176"/>
      <c r="C84" s="177"/>
      <c r="D84" s="178" t="s">
        <v>75</v>
      </c>
      <c r="E84" s="179" t="s">
        <v>125</v>
      </c>
      <c r="F84" s="179" t="s">
        <v>126</v>
      </c>
      <c r="G84" s="177"/>
      <c r="H84" s="177"/>
      <c r="I84" s="180"/>
      <c r="J84" s="181">
        <f>BK84</f>
        <v>0</v>
      </c>
      <c r="K84" s="177"/>
      <c r="L84" s="182"/>
      <c r="M84" s="183"/>
      <c r="N84" s="184"/>
      <c r="O84" s="184"/>
      <c r="P84" s="185">
        <f>P85+P219+P232+P403+P500+P511</f>
        <v>0</v>
      </c>
      <c r="Q84" s="184"/>
      <c r="R84" s="185">
        <f>R85+R219+R232+R403+R500+R511</f>
        <v>6.4828616300000004</v>
      </c>
      <c r="S84" s="184"/>
      <c r="T84" s="186">
        <f>T85+T219+T232+T403+T500+T511</f>
        <v>29.648070000000001</v>
      </c>
      <c r="AR84" s="187" t="s">
        <v>24</v>
      </c>
      <c r="AT84" s="188" t="s">
        <v>75</v>
      </c>
      <c r="AU84" s="188" t="s">
        <v>76</v>
      </c>
      <c r="AY84" s="187" t="s">
        <v>127</v>
      </c>
      <c r="BK84" s="189">
        <f>BK85+BK219+BK232+BK403+BK500+BK511</f>
        <v>0</v>
      </c>
    </row>
    <row r="85" spans="2:65" s="10" customFormat="1" ht="19.95" customHeight="1">
      <c r="B85" s="176"/>
      <c r="C85" s="177"/>
      <c r="D85" s="178" t="s">
        <v>75</v>
      </c>
      <c r="E85" s="190" t="s">
        <v>24</v>
      </c>
      <c r="F85" s="190" t="s">
        <v>128</v>
      </c>
      <c r="G85" s="177"/>
      <c r="H85" s="177"/>
      <c r="I85" s="180"/>
      <c r="J85" s="191">
        <f>BK85</f>
        <v>0</v>
      </c>
      <c r="K85" s="177"/>
      <c r="L85" s="182"/>
      <c r="M85" s="183"/>
      <c r="N85" s="184"/>
      <c r="O85" s="184"/>
      <c r="P85" s="185">
        <f>SUM(P86:P218)</f>
        <v>0</v>
      </c>
      <c r="Q85" s="184"/>
      <c r="R85" s="185">
        <f>SUM(R86:R218)</f>
        <v>1.6412258800000001</v>
      </c>
      <c r="S85" s="184"/>
      <c r="T85" s="186">
        <f>SUM(T86:T218)</f>
        <v>0</v>
      </c>
      <c r="AR85" s="187" t="s">
        <v>24</v>
      </c>
      <c r="AT85" s="188" t="s">
        <v>75</v>
      </c>
      <c r="AU85" s="188" t="s">
        <v>24</v>
      </c>
      <c r="AY85" s="187" t="s">
        <v>127</v>
      </c>
      <c r="BK85" s="189">
        <f>SUM(BK86:BK218)</f>
        <v>0</v>
      </c>
    </row>
    <row r="86" spans="2:65" s="1" customFormat="1" ht="16.5" customHeight="1">
      <c r="B86" s="41"/>
      <c r="C86" s="192" t="s">
        <v>24</v>
      </c>
      <c r="D86" s="192" t="s">
        <v>129</v>
      </c>
      <c r="E86" s="193" t="s">
        <v>130</v>
      </c>
      <c r="F86" s="194" t="s">
        <v>131</v>
      </c>
      <c r="G86" s="195" t="s">
        <v>132</v>
      </c>
      <c r="H86" s="196">
        <v>80</v>
      </c>
      <c r="I86" s="197"/>
      <c r="J86" s="198">
        <f>ROUND(I86*H86,2)</f>
        <v>0</v>
      </c>
      <c r="K86" s="194" t="s">
        <v>133</v>
      </c>
      <c r="L86" s="61"/>
      <c r="M86" s="199" t="s">
        <v>22</v>
      </c>
      <c r="N86" s="200" t="s">
        <v>47</v>
      </c>
      <c r="O86" s="42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134</v>
      </c>
      <c r="AT86" s="24" t="s">
        <v>129</v>
      </c>
      <c r="AU86" s="24" t="s">
        <v>86</v>
      </c>
      <c r="AY86" s="24" t="s">
        <v>127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134</v>
      </c>
      <c r="BM86" s="24" t="s">
        <v>135</v>
      </c>
    </row>
    <row r="87" spans="2:65" s="1" customFormat="1" ht="12">
      <c r="B87" s="41"/>
      <c r="C87" s="63"/>
      <c r="D87" s="204" t="s">
        <v>136</v>
      </c>
      <c r="E87" s="63"/>
      <c r="F87" s="205" t="s">
        <v>137</v>
      </c>
      <c r="G87" s="63"/>
      <c r="H87" s="63"/>
      <c r="I87" s="163"/>
      <c r="J87" s="63"/>
      <c r="K87" s="63"/>
      <c r="L87" s="61"/>
      <c r="M87" s="206"/>
      <c r="N87" s="42"/>
      <c r="O87" s="42"/>
      <c r="P87" s="42"/>
      <c r="Q87" s="42"/>
      <c r="R87" s="42"/>
      <c r="S87" s="42"/>
      <c r="T87" s="78"/>
      <c r="AT87" s="24" t="s">
        <v>136</v>
      </c>
      <c r="AU87" s="24" t="s">
        <v>86</v>
      </c>
    </row>
    <row r="88" spans="2:65" s="11" customFormat="1" ht="12">
      <c r="B88" s="207"/>
      <c r="C88" s="208"/>
      <c r="D88" s="204" t="s">
        <v>138</v>
      </c>
      <c r="E88" s="209" t="s">
        <v>22</v>
      </c>
      <c r="F88" s="210" t="s">
        <v>139</v>
      </c>
      <c r="G88" s="208"/>
      <c r="H88" s="209" t="s">
        <v>22</v>
      </c>
      <c r="I88" s="211"/>
      <c r="J88" s="208"/>
      <c r="K88" s="208"/>
      <c r="L88" s="212"/>
      <c r="M88" s="213"/>
      <c r="N88" s="214"/>
      <c r="O88" s="214"/>
      <c r="P88" s="214"/>
      <c r="Q88" s="214"/>
      <c r="R88" s="214"/>
      <c r="S88" s="214"/>
      <c r="T88" s="215"/>
      <c r="AT88" s="216" t="s">
        <v>138</v>
      </c>
      <c r="AU88" s="216" t="s">
        <v>86</v>
      </c>
      <c r="AV88" s="11" t="s">
        <v>24</v>
      </c>
      <c r="AW88" s="11" t="s">
        <v>39</v>
      </c>
      <c r="AX88" s="11" t="s">
        <v>76</v>
      </c>
      <c r="AY88" s="216" t="s">
        <v>127</v>
      </c>
    </row>
    <row r="89" spans="2:65" s="12" customFormat="1" ht="12">
      <c r="B89" s="217"/>
      <c r="C89" s="218"/>
      <c r="D89" s="204" t="s">
        <v>138</v>
      </c>
      <c r="E89" s="219" t="s">
        <v>22</v>
      </c>
      <c r="F89" s="220" t="s">
        <v>140</v>
      </c>
      <c r="G89" s="218"/>
      <c r="H89" s="221">
        <v>80</v>
      </c>
      <c r="I89" s="222"/>
      <c r="J89" s="218"/>
      <c r="K89" s="218"/>
      <c r="L89" s="223"/>
      <c r="M89" s="224"/>
      <c r="N89" s="225"/>
      <c r="O89" s="225"/>
      <c r="P89" s="225"/>
      <c r="Q89" s="225"/>
      <c r="R89" s="225"/>
      <c r="S89" s="225"/>
      <c r="T89" s="226"/>
      <c r="AT89" s="227" t="s">
        <v>138</v>
      </c>
      <c r="AU89" s="227" t="s">
        <v>86</v>
      </c>
      <c r="AV89" s="12" t="s">
        <v>86</v>
      </c>
      <c r="AW89" s="12" t="s">
        <v>39</v>
      </c>
      <c r="AX89" s="12" t="s">
        <v>24</v>
      </c>
      <c r="AY89" s="227" t="s">
        <v>127</v>
      </c>
    </row>
    <row r="90" spans="2:65" s="1" customFormat="1" ht="25.5" customHeight="1">
      <c r="B90" s="41"/>
      <c r="C90" s="192" t="s">
        <v>86</v>
      </c>
      <c r="D90" s="192" t="s">
        <v>129</v>
      </c>
      <c r="E90" s="193" t="s">
        <v>141</v>
      </c>
      <c r="F90" s="194" t="s">
        <v>142</v>
      </c>
      <c r="G90" s="195" t="s">
        <v>143</v>
      </c>
      <c r="H90" s="196">
        <v>10</v>
      </c>
      <c r="I90" s="197"/>
      <c r="J90" s="198">
        <f>ROUND(I90*H90,2)</f>
        <v>0</v>
      </c>
      <c r="K90" s="194" t="s">
        <v>133</v>
      </c>
      <c r="L90" s="61"/>
      <c r="M90" s="199" t="s">
        <v>22</v>
      </c>
      <c r="N90" s="200" t="s">
        <v>47</v>
      </c>
      <c r="O90" s="42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134</v>
      </c>
      <c r="AT90" s="24" t="s">
        <v>129</v>
      </c>
      <c r="AU90" s="24" t="s">
        <v>86</v>
      </c>
      <c r="AY90" s="24" t="s">
        <v>127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134</v>
      </c>
      <c r="BM90" s="24" t="s">
        <v>144</v>
      </c>
    </row>
    <row r="91" spans="2:65" s="1" customFormat="1" ht="24">
      <c r="B91" s="41"/>
      <c r="C91" s="63"/>
      <c r="D91" s="204" t="s">
        <v>136</v>
      </c>
      <c r="E91" s="63"/>
      <c r="F91" s="205" t="s">
        <v>145</v>
      </c>
      <c r="G91" s="63"/>
      <c r="H91" s="63"/>
      <c r="I91" s="163"/>
      <c r="J91" s="63"/>
      <c r="K91" s="63"/>
      <c r="L91" s="61"/>
      <c r="M91" s="206"/>
      <c r="N91" s="42"/>
      <c r="O91" s="42"/>
      <c r="P91" s="42"/>
      <c r="Q91" s="42"/>
      <c r="R91" s="42"/>
      <c r="S91" s="42"/>
      <c r="T91" s="78"/>
      <c r="AT91" s="24" t="s">
        <v>136</v>
      </c>
      <c r="AU91" s="24" t="s">
        <v>86</v>
      </c>
    </row>
    <row r="92" spans="2:65" s="11" customFormat="1" ht="12">
      <c r="B92" s="207"/>
      <c r="C92" s="208"/>
      <c r="D92" s="204" t="s">
        <v>138</v>
      </c>
      <c r="E92" s="209" t="s">
        <v>22</v>
      </c>
      <c r="F92" s="210" t="s">
        <v>139</v>
      </c>
      <c r="G92" s="208"/>
      <c r="H92" s="209" t="s">
        <v>22</v>
      </c>
      <c r="I92" s="211"/>
      <c r="J92" s="208"/>
      <c r="K92" s="208"/>
      <c r="L92" s="212"/>
      <c r="M92" s="213"/>
      <c r="N92" s="214"/>
      <c r="O92" s="214"/>
      <c r="P92" s="214"/>
      <c r="Q92" s="214"/>
      <c r="R92" s="214"/>
      <c r="S92" s="214"/>
      <c r="T92" s="215"/>
      <c r="AT92" s="216" t="s">
        <v>138</v>
      </c>
      <c r="AU92" s="216" t="s">
        <v>86</v>
      </c>
      <c r="AV92" s="11" t="s">
        <v>24</v>
      </c>
      <c r="AW92" s="11" t="s">
        <v>39</v>
      </c>
      <c r="AX92" s="11" t="s">
        <v>76</v>
      </c>
      <c r="AY92" s="216" t="s">
        <v>127</v>
      </c>
    </row>
    <row r="93" spans="2:65" s="12" customFormat="1" ht="12">
      <c r="B93" s="217"/>
      <c r="C93" s="218"/>
      <c r="D93" s="204" t="s">
        <v>138</v>
      </c>
      <c r="E93" s="219" t="s">
        <v>22</v>
      </c>
      <c r="F93" s="220" t="s">
        <v>29</v>
      </c>
      <c r="G93" s="218"/>
      <c r="H93" s="221">
        <v>10</v>
      </c>
      <c r="I93" s="222"/>
      <c r="J93" s="218"/>
      <c r="K93" s="218"/>
      <c r="L93" s="223"/>
      <c r="M93" s="224"/>
      <c r="N93" s="225"/>
      <c r="O93" s="225"/>
      <c r="P93" s="225"/>
      <c r="Q93" s="225"/>
      <c r="R93" s="225"/>
      <c r="S93" s="225"/>
      <c r="T93" s="226"/>
      <c r="AT93" s="227" t="s">
        <v>138</v>
      </c>
      <c r="AU93" s="227" t="s">
        <v>86</v>
      </c>
      <c r="AV93" s="12" t="s">
        <v>86</v>
      </c>
      <c r="AW93" s="12" t="s">
        <v>39</v>
      </c>
      <c r="AX93" s="12" t="s">
        <v>24</v>
      </c>
      <c r="AY93" s="227" t="s">
        <v>127</v>
      </c>
    </row>
    <row r="94" spans="2:65" s="1" customFormat="1" ht="16.5" customHeight="1">
      <c r="B94" s="41"/>
      <c r="C94" s="192" t="s">
        <v>146</v>
      </c>
      <c r="D94" s="192" t="s">
        <v>129</v>
      </c>
      <c r="E94" s="193" t="s">
        <v>147</v>
      </c>
      <c r="F94" s="194" t="s">
        <v>148</v>
      </c>
      <c r="G94" s="195" t="s">
        <v>149</v>
      </c>
      <c r="H94" s="196">
        <v>4</v>
      </c>
      <c r="I94" s="197"/>
      <c r="J94" s="198">
        <f>ROUND(I94*H94,2)</f>
        <v>0</v>
      </c>
      <c r="K94" s="194" t="s">
        <v>133</v>
      </c>
      <c r="L94" s="61"/>
      <c r="M94" s="199" t="s">
        <v>22</v>
      </c>
      <c r="N94" s="200" t="s">
        <v>47</v>
      </c>
      <c r="O94" s="42"/>
      <c r="P94" s="201">
        <f>O94*H94</f>
        <v>0</v>
      </c>
      <c r="Q94" s="201">
        <v>3.6900000000000002E-2</v>
      </c>
      <c r="R94" s="201">
        <f>Q94*H94</f>
        <v>0.14760000000000001</v>
      </c>
      <c r="S94" s="201">
        <v>0</v>
      </c>
      <c r="T94" s="202">
        <f>S94*H94</f>
        <v>0</v>
      </c>
      <c r="AR94" s="24" t="s">
        <v>134</v>
      </c>
      <c r="AT94" s="24" t="s">
        <v>129</v>
      </c>
      <c r="AU94" s="24" t="s">
        <v>86</v>
      </c>
      <c r="AY94" s="24" t="s">
        <v>127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134</v>
      </c>
      <c r="BM94" s="24" t="s">
        <v>150</v>
      </c>
    </row>
    <row r="95" spans="2:65" s="1" customFormat="1" ht="48">
      <c r="B95" s="41"/>
      <c r="C95" s="63"/>
      <c r="D95" s="204" t="s">
        <v>136</v>
      </c>
      <c r="E95" s="63"/>
      <c r="F95" s="205" t="s">
        <v>151</v>
      </c>
      <c r="G95" s="63"/>
      <c r="H95" s="63"/>
      <c r="I95" s="163"/>
      <c r="J95" s="63"/>
      <c r="K95" s="63"/>
      <c r="L95" s="61"/>
      <c r="M95" s="206"/>
      <c r="N95" s="42"/>
      <c r="O95" s="42"/>
      <c r="P95" s="42"/>
      <c r="Q95" s="42"/>
      <c r="R95" s="42"/>
      <c r="S95" s="42"/>
      <c r="T95" s="78"/>
      <c r="AT95" s="24" t="s">
        <v>136</v>
      </c>
      <c r="AU95" s="24" t="s">
        <v>86</v>
      </c>
    </row>
    <row r="96" spans="2:65" s="1" customFormat="1" ht="16.5" customHeight="1">
      <c r="B96" s="41"/>
      <c r="C96" s="192" t="s">
        <v>134</v>
      </c>
      <c r="D96" s="192" t="s">
        <v>129</v>
      </c>
      <c r="E96" s="193" t="s">
        <v>152</v>
      </c>
      <c r="F96" s="194" t="s">
        <v>153</v>
      </c>
      <c r="G96" s="195" t="s">
        <v>154</v>
      </c>
      <c r="H96" s="196">
        <v>6</v>
      </c>
      <c r="I96" s="197"/>
      <c r="J96" s="198">
        <f>ROUND(I96*H96,2)</f>
        <v>0</v>
      </c>
      <c r="K96" s="194" t="s">
        <v>133</v>
      </c>
      <c r="L96" s="61"/>
      <c r="M96" s="199" t="s">
        <v>22</v>
      </c>
      <c r="N96" s="200" t="s">
        <v>47</v>
      </c>
      <c r="O96" s="42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134</v>
      </c>
      <c r="AT96" s="24" t="s">
        <v>129</v>
      </c>
      <c r="AU96" s="24" t="s">
        <v>86</v>
      </c>
      <c r="AY96" s="24" t="s">
        <v>127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134</v>
      </c>
      <c r="BM96" s="24" t="s">
        <v>155</v>
      </c>
    </row>
    <row r="97" spans="2:65" s="1" customFormat="1" ht="24">
      <c r="B97" s="41"/>
      <c r="C97" s="63"/>
      <c r="D97" s="204" t="s">
        <v>136</v>
      </c>
      <c r="E97" s="63"/>
      <c r="F97" s="205" t="s">
        <v>156</v>
      </c>
      <c r="G97" s="63"/>
      <c r="H97" s="63"/>
      <c r="I97" s="163"/>
      <c r="J97" s="63"/>
      <c r="K97" s="63"/>
      <c r="L97" s="61"/>
      <c r="M97" s="206"/>
      <c r="N97" s="42"/>
      <c r="O97" s="42"/>
      <c r="P97" s="42"/>
      <c r="Q97" s="42"/>
      <c r="R97" s="42"/>
      <c r="S97" s="42"/>
      <c r="T97" s="78"/>
      <c r="AT97" s="24" t="s">
        <v>136</v>
      </c>
      <c r="AU97" s="24" t="s">
        <v>86</v>
      </c>
    </row>
    <row r="98" spans="2:65" s="12" customFormat="1" ht="12">
      <c r="B98" s="217"/>
      <c r="C98" s="218"/>
      <c r="D98" s="204" t="s">
        <v>138</v>
      </c>
      <c r="E98" s="219" t="s">
        <v>22</v>
      </c>
      <c r="F98" s="220" t="s">
        <v>157</v>
      </c>
      <c r="G98" s="218"/>
      <c r="H98" s="221">
        <v>6</v>
      </c>
      <c r="I98" s="222"/>
      <c r="J98" s="218"/>
      <c r="K98" s="218"/>
      <c r="L98" s="223"/>
      <c r="M98" s="224"/>
      <c r="N98" s="225"/>
      <c r="O98" s="225"/>
      <c r="P98" s="225"/>
      <c r="Q98" s="225"/>
      <c r="R98" s="225"/>
      <c r="S98" s="225"/>
      <c r="T98" s="226"/>
      <c r="AT98" s="227" t="s">
        <v>138</v>
      </c>
      <c r="AU98" s="227" t="s">
        <v>86</v>
      </c>
      <c r="AV98" s="12" t="s">
        <v>86</v>
      </c>
      <c r="AW98" s="12" t="s">
        <v>39</v>
      </c>
      <c r="AX98" s="12" t="s">
        <v>24</v>
      </c>
      <c r="AY98" s="227" t="s">
        <v>127</v>
      </c>
    </row>
    <row r="99" spans="2:65" s="1" customFormat="1" ht="16.5" customHeight="1">
      <c r="B99" s="41"/>
      <c r="C99" s="192" t="s">
        <v>158</v>
      </c>
      <c r="D99" s="192" t="s">
        <v>129</v>
      </c>
      <c r="E99" s="193" t="s">
        <v>159</v>
      </c>
      <c r="F99" s="194" t="s">
        <v>160</v>
      </c>
      <c r="G99" s="195" t="s">
        <v>154</v>
      </c>
      <c r="H99" s="196">
        <v>33.975000000000001</v>
      </c>
      <c r="I99" s="197"/>
      <c r="J99" s="198">
        <f>ROUND(I99*H99,2)</f>
        <v>0</v>
      </c>
      <c r="K99" s="194" t="s">
        <v>133</v>
      </c>
      <c r="L99" s="61"/>
      <c r="M99" s="199" t="s">
        <v>22</v>
      </c>
      <c r="N99" s="200" t="s">
        <v>47</v>
      </c>
      <c r="O99" s="42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134</v>
      </c>
      <c r="AT99" s="24" t="s">
        <v>129</v>
      </c>
      <c r="AU99" s="24" t="s">
        <v>86</v>
      </c>
      <c r="AY99" s="24" t="s">
        <v>127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134</v>
      </c>
      <c r="BM99" s="24" t="s">
        <v>161</v>
      </c>
    </row>
    <row r="100" spans="2:65" s="1" customFormat="1" ht="24">
      <c r="B100" s="41"/>
      <c r="C100" s="63"/>
      <c r="D100" s="204" t="s">
        <v>136</v>
      </c>
      <c r="E100" s="63"/>
      <c r="F100" s="205" t="s">
        <v>162</v>
      </c>
      <c r="G100" s="63"/>
      <c r="H100" s="63"/>
      <c r="I100" s="163"/>
      <c r="J100" s="63"/>
      <c r="K100" s="63"/>
      <c r="L100" s="61"/>
      <c r="M100" s="206"/>
      <c r="N100" s="42"/>
      <c r="O100" s="42"/>
      <c r="P100" s="42"/>
      <c r="Q100" s="42"/>
      <c r="R100" s="42"/>
      <c r="S100" s="42"/>
      <c r="T100" s="78"/>
      <c r="AT100" s="24" t="s">
        <v>136</v>
      </c>
      <c r="AU100" s="24" t="s">
        <v>86</v>
      </c>
    </row>
    <row r="101" spans="2:65" s="11" customFormat="1" ht="12">
      <c r="B101" s="207"/>
      <c r="C101" s="208"/>
      <c r="D101" s="204" t="s">
        <v>138</v>
      </c>
      <c r="E101" s="209" t="s">
        <v>22</v>
      </c>
      <c r="F101" s="210" t="s">
        <v>163</v>
      </c>
      <c r="G101" s="208"/>
      <c r="H101" s="209" t="s">
        <v>22</v>
      </c>
      <c r="I101" s="211"/>
      <c r="J101" s="208"/>
      <c r="K101" s="208"/>
      <c r="L101" s="212"/>
      <c r="M101" s="213"/>
      <c r="N101" s="214"/>
      <c r="O101" s="214"/>
      <c r="P101" s="214"/>
      <c r="Q101" s="214"/>
      <c r="R101" s="214"/>
      <c r="S101" s="214"/>
      <c r="T101" s="215"/>
      <c r="AT101" s="216" t="s">
        <v>138</v>
      </c>
      <c r="AU101" s="216" t="s">
        <v>86</v>
      </c>
      <c r="AV101" s="11" t="s">
        <v>24</v>
      </c>
      <c r="AW101" s="11" t="s">
        <v>39</v>
      </c>
      <c r="AX101" s="11" t="s">
        <v>76</v>
      </c>
      <c r="AY101" s="216" t="s">
        <v>127</v>
      </c>
    </row>
    <row r="102" spans="2:65" s="11" customFormat="1" ht="12">
      <c r="B102" s="207"/>
      <c r="C102" s="208"/>
      <c r="D102" s="204" t="s">
        <v>138</v>
      </c>
      <c r="E102" s="209" t="s">
        <v>22</v>
      </c>
      <c r="F102" s="210" t="s">
        <v>164</v>
      </c>
      <c r="G102" s="208"/>
      <c r="H102" s="209" t="s">
        <v>22</v>
      </c>
      <c r="I102" s="211"/>
      <c r="J102" s="208"/>
      <c r="K102" s="208"/>
      <c r="L102" s="212"/>
      <c r="M102" s="213"/>
      <c r="N102" s="214"/>
      <c r="O102" s="214"/>
      <c r="P102" s="214"/>
      <c r="Q102" s="214"/>
      <c r="R102" s="214"/>
      <c r="S102" s="214"/>
      <c r="T102" s="215"/>
      <c r="AT102" s="216" t="s">
        <v>138</v>
      </c>
      <c r="AU102" s="216" t="s">
        <v>86</v>
      </c>
      <c r="AV102" s="11" t="s">
        <v>24</v>
      </c>
      <c r="AW102" s="11" t="s">
        <v>39</v>
      </c>
      <c r="AX102" s="11" t="s">
        <v>76</v>
      </c>
      <c r="AY102" s="216" t="s">
        <v>127</v>
      </c>
    </row>
    <row r="103" spans="2:65" s="12" customFormat="1" ht="12">
      <c r="B103" s="217"/>
      <c r="C103" s="218"/>
      <c r="D103" s="204" t="s">
        <v>138</v>
      </c>
      <c r="E103" s="219" t="s">
        <v>22</v>
      </c>
      <c r="F103" s="220" t="s">
        <v>165</v>
      </c>
      <c r="G103" s="218"/>
      <c r="H103" s="221">
        <v>59.2</v>
      </c>
      <c r="I103" s="222"/>
      <c r="J103" s="218"/>
      <c r="K103" s="218"/>
      <c r="L103" s="223"/>
      <c r="M103" s="224"/>
      <c r="N103" s="225"/>
      <c r="O103" s="225"/>
      <c r="P103" s="225"/>
      <c r="Q103" s="225"/>
      <c r="R103" s="225"/>
      <c r="S103" s="225"/>
      <c r="T103" s="226"/>
      <c r="AT103" s="227" t="s">
        <v>138</v>
      </c>
      <c r="AU103" s="227" t="s">
        <v>86</v>
      </c>
      <c r="AV103" s="12" t="s">
        <v>86</v>
      </c>
      <c r="AW103" s="12" t="s">
        <v>39</v>
      </c>
      <c r="AX103" s="12" t="s">
        <v>76</v>
      </c>
      <c r="AY103" s="227" t="s">
        <v>127</v>
      </c>
    </row>
    <row r="104" spans="2:65" s="12" customFormat="1" ht="12">
      <c r="B104" s="217"/>
      <c r="C104" s="218"/>
      <c r="D104" s="204" t="s">
        <v>138</v>
      </c>
      <c r="E104" s="219" t="s">
        <v>22</v>
      </c>
      <c r="F104" s="220" t="s">
        <v>166</v>
      </c>
      <c r="G104" s="218"/>
      <c r="H104" s="221">
        <v>10</v>
      </c>
      <c r="I104" s="222"/>
      <c r="J104" s="218"/>
      <c r="K104" s="218"/>
      <c r="L104" s="223"/>
      <c r="M104" s="224"/>
      <c r="N104" s="225"/>
      <c r="O104" s="225"/>
      <c r="P104" s="225"/>
      <c r="Q104" s="225"/>
      <c r="R104" s="225"/>
      <c r="S104" s="225"/>
      <c r="T104" s="226"/>
      <c r="AT104" s="227" t="s">
        <v>138</v>
      </c>
      <c r="AU104" s="227" t="s">
        <v>86</v>
      </c>
      <c r="AV104" s="12" t="s">
        <v>86</v>
      </c>
      <c r="AW104" s="12" t="s">
        <v>39</v>
      </c>
      <c r="AX104" s="12" t="s">
        <v>76</v>
      </c>
      <c r="AY104" s="227" t="s">
        <v>127</v>
      </c>
    </row>
    <row r="105" spans="2:65" s="12" customFormat="1" ht="12">
      <c r="B105" s="217"/>
      <c r="C105" s="218"/>
      <c r="D105" s="204" t="s">
        <v>138</v>
      </c>
      <c r="E105" s="219" t="s">
        <v>22</v>
      </c>
      <c r="F105" s="220" t="s">
        <v>167</v>
      </c>
      <c r="G105" s="218"/>
      <c r="H105" s="221">
        <v>-1.25</v>
      </c>
      <c r="I105" s="222"/>
      <c r="J105" s="218"/>
      <c r="K105" s="218"/>
      <c r="L105" s="223"/>
      <c r="M105" s="224"/>
      <c r="N105" s="225"/>
      <c r="O105" s="225"/>
      <c r="P105" s="225"/>
      <c r="Q105" s="225"/>
      <c r="R105" s="225"/>
      <c r="S105" s="225"/>
      <c r="T105" s="226"/>
      <c r="AT105" s="227" t="s">
        <v>138</v>
      </c>
      <c r="AU105" s="227" t="s">
        <v>86</v>
      </c>
      <c r="AV105" s="12" t="s">
        <v>86</v>
      </c>
      <c r="AW105" s="12" t="s">
        <v>39</v>
      </c>
      <c r="AX105" s="12" t="s">
        <v>76</v>
      </c>
      <c r="AY105" s="227" t="s">
        <v>127</v>
      </c>
    </row>
    <row r="106" spans="2:65" s="13" customFormat="1" ht="12">
      <c r="B106" s="228"/>
      <c r="C106" s="229"/>
      <c r="D106" s="204" t="s">
        <v>138</v>
      </c>
      <c r="E106" s="230" t="s">
        <v>22</v>
      </c>
      <c r="F106" s="231" t="s">
        <v>168</v>
      </c>
      <c r="G106" s="229"/>
      <c r="H106" s="232">
        <v>67.95</v>
      </c>
      <c r="I106" s="233"/>
      <c r="J106" s="229"/>
      <c r="K106" s="229"/>
      <c r="L106" s="234"/>
      <c r="M106" s="235"/>
      <c r="N106" s="236"/>
      <c r="O106" s="236"/>
      <c r="P106" s="236"/>
      <c r="Q106" s="236"/>
      <c r="R106" s="236"/>
      <c r="S106" s="236"/>
      <c r="T106" s="237"/>
      <c r="AT106" s="238" t="s">
        <v>138</v>
      </c>
      <c r="AU106" s="238" t="s">
        <v>86</v>
      </c>
      <c r="AV106" s="13" t="s">
        <v>146</v>
      </c>
      <c r="AW106" s="13" t="s">
        <v>39</v>
      </c>
      <c r="AX106" s="13" t="s">
        <v>76</v>
      </c>
      <c r="AY106" s="238" t="s">
        <v>127</v>
      </c>
    </row>
    <row r="107" spans="2:65" s="12" customFormat="1" ht="12">
      <c r="B107" s="217"/>
      <c r="C107" s="218"/>
      <c r="D107" s="204" t="s">
        <v>138</v>
      </c>
      <c r="E107" s="219" t="s">
        <v>22</v>
      </c>
      <c r="F107" s="220" t="s">
        <v>169</v>
      </c>
      <c r="G107" s="218"/>
      <c r="H107" s="221">
        <v>-33.975000000000001</v>
      </c>
      <c r="I107" s="222"/>
      <c r="J107" s="218"/>
      <c r="K107" s="218"/>
      <c r="L107" s="223"/>
      <c r="M107" s="224"/>
      <c r="N107" s="225"/>
      <c r="O107" s="225"/>
      <c r="P107" s="225"/>
      <c r="Q107" s="225"/>
      <c r="R107" s="225"/>
      <c r="S107" s="225"/>
      <c r="T107" s="226"/>
      <c r="AT107" s="227" t="s">
        <v>138</v>
      </c>
      <c r="AU107" s="227" t="s">
        <v>86</v>
      </c>
      <c r="AV107" s="12" t="s">
        <v>86</v>
      </c>
      <c r="AW107" s="12" t="s">
        <v>39</v>
      </c>
      <c r="AX107" s="12" t="s">
        <v>76</v>
      </c>
      <c r="AY107" s="227" t="s">
        <v>127</v>
      </c>
    </row>
    <row r="108" spans="2:65" s="14" customFormat="1" ht="12">
      <c r="B108" s="239"/>
      <c r="C108" s="240"/>
      <c r="D108" s="204" t="s">
        <v>138</v>
      </c>
      <c r="E108" s="241" t="s">
        <v>22</v>
      </c>
      <c r="F108" s="242" t="s">
        <v>170</v>
      </c>
      <c r="G108" s="240"/>
      <c r="H108" s="243">
        <v>33.975000000000001</v>
      </c>
      <c r="I108" s="244"/>
      <c r="J108" s="240"/>
      <c r="K108" s="240"/>
      <c r="L108" s="245"/>
      <c r="M108" s="246"/>
      <c r="N108" s="247"/>
      <c r="O108" s="247"/>
      <c r="P108" s="247"/>
      <c r="Q108" s="247"/>
      <c r="R108" s="247"/>
      <c r="S108" s="247"/>
      <c r="T108" s="248"/>
      <c r="AT108" s="249" t="s">
        <v>138</v>
      </c>
      <c r="AU108" s="249" t="s">
        <v>86</v>
      </c>
      <c r="AV108" s="14" t="s">
        <v>134</v>
      </c>
      <c r="AW108" s="14" t="s">
        <v>39</v>
      </c>
      <c r="AX108" s="14" t="s">
        <v>24</v>
      </c>
      <c r="AY108" s="249" t="s">
        <v>127</v>
      </c>
    </row>
    <row r="109" spans="2:65" s="1" customFormat="1" ht="16.5" customHeight="1">
      <c r="B109" s="41"/>
      <c r="C109" s="192" t="s">
        <v>171</v>
      </c>
      <c r="D109" s="192" t="s">
        <v>129</v>
      </c>
      <c r="E109" s="193" t="s">
        <v>172</v>
      </c>
      <c r="F109" s="194" t="s">
        <v>173</v>
      </c>
      <c r="G109" s="195" t="s">
        <v>154</v>
      </c>
      <c r="H109" s="196">
        <v>16.988</v>
      </c>
      <c r="I109" s="197"/>
      <c r="J109" s="198">
        <f>ROUND(I109*H109,2)</f>
        <v>0</v>
      </c>
      <c r="K109" s="194" t="s">
        <v>133</v>
      </c>
      <c r="L109" s="61"/>
      <c r="M109" s="199" t="s">
        <v>22</v>
      </c>
      <c r="N109" s="200" t="s">
        <v>47</v>
      </c>
      <c r="O109" s="42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134</v>
      </c>
      <c r="AT109" s="24" t="s">
        <v>129</v>
      </c>
      <c r="AU109" s="24" t="s">
        <v>86</v>
      </c>
      <c r="AY109" s="24" t="s">
        <v>127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134</v>
      </c>
      <c r="BM109" s="24" t="s">
        <v>174</v>
      </c>
    </row>
    <row r="110" spans="2:65" s="1" customFormat="1" ht="24">
      <c r="B110" s="41"/>
      <c r="C110" s="63"/>
      <c r="D110" s="204" t="s">
        <v>136</v>
      </c>
      <c r="E110" s="63"/>
      <c r="F110" s="205" t="s">
        <v>175</v>
      </c>
      <c r="G110" s="63"/>
      <c r="H110" s="63"/>
      <c r="I110" s="163"/>
      <c r="J110" s="63"/>
      <c r="K110" s="63"/>
      <c r="L110" s="61"/>
      <c r="M110" s="206"/>
      <c r="N110" s="42"/>
      <c r="O110" s="42"/>
      <c r="P110" s="42"/>
      <c r="Q110" s="42"/>
      <c r="R110" s="42"/>
      <c r="S110" s="42"/>
      <c r="T110" s="78"/>
      <c r="AT110" s="24" t="s">
        <v>136</v>
      </c>
      <c r="AU110" s="24" t="s">
        <v>86</v>
      </c>
    </row>
    <row r="111" spans="2:65" s="11" customFormat="1" ht="12">
      <c r="B111" s="207"/>
      <c r="C111" s="208"/>
      <c r="D111" s="204" t="s">
        <v>138</v>
      </c>
      <c r="E111" s="209" t="s">
        <v>22</v>
      </c>
      <c r="F111" s="210" t="s">
        <v>176</v>
      </c>
      <c r="G111" s="208"/>
      <c r="H111" s="209" t="s">
        <v>22</v>
      </c>
      <c r="I111" s="211"/>
      <c r="J111" s="208"/>
      <c r="K111" s="208"/>
      <c r="L111" s="212"/>
      <c r="M111" s="213"/>
      <c r="N111" s="214"/>
      <c r="O111" s="214"/>
      <c r="P111" s="214"/>
      <c r="Q111" s="214"/>
      <c r="R111" s="214"/>
      <c r="S111" s="214"/>
      <c r="T111" s="215"/>
      <c r="AT111" s="216" t="s">
        <v>138</v>
      </c>
      <c r="AU111" s="216" t="s">
        <v>86</v>
      </c>
      <c r="AV111" s="11" t="s">
        <v>24</v>
      </c>
      <c r="AW111" s="11" t="s">
        <v>39</v>
      </c>
      <c r="AX111" s="11" t="s">
        <v>76</v>
      </c>
      <c r="AY111" s="216" t="s">
        <v>127</v>
      </c>
    </row>
    <row r="112" spans="2:65" s="11" customFormat="1" ht="12">
      <c r="B112" s="207"/>
      <c r="C112" s="208"/>
      <c r="D112" s="204" t="s">
        <v>138</v>
      </c>
      <c r="E112" s="209" t="s">
        <v>22</v>
      </c>
      <c r="F112" s="210" t="s">
        <v>164</v>
      </c>
      <c r="G112" s="208"/>
      <c r="H112" s="209" t="s">
        <v>22</v>
      </c>
      <c r="I112" s="211"/>
      <c r="J112" s="208"/>
      <c r="K112" s="208"/>
      <c r="L112" s="212"/>
      <c r="M112" s="213"/>
      <c r="N112" s="214"/>
      <c r="O112" s="214"/>
      <c r="P112" s="214"/>
      <c r="Q112" s="214"/>
      <c r="R112" s="214"/>
      <c r="S112" s="214"/>
      <c r="T112" s="215"/>
      <c r="AT112" s="216" t="s">
        <v>138</v>
      </c>
      <c r="AU112" s="216" t="s">
        <v>86</v>
      </c>
      <c r="AV112" s="11" t="s">
        <v>24</v>
      </c>
      <c r="AW112" s="11" t="s">
        <v>39</v>
      </c>
      <c r="AX112" s="11" t="s">
        <v>76</v>
      </c>
      <c r="AY112" s="216" t="s">
        <v>127</v>
      </c>
    </row>
    <row r="113" spans="2:65" s="12" customFormat="1" ht="12">
      <c r="B113" s="217"/>
      <c r="C113" s="218"/>
      <c r="D113" s="204" t="s">
        <v>138</v>
      </c>
      <c r="E113" s="219" t="s">
        <v>22</v>
      </c>
      <c r="F113" s="220" t="s">
        <v>177</v>
      </c>
      <c r="G113" s="218"/>
      <c r="H113" s="221">
        <v>16.988</v>
      </c>
      <c r="I113" s="222"/>
      <c r="J113" s="218"/>
      <c r="K113" s="218"/>
      <c r="L113" s="223"/>
      <c r="M113" s="224"/>
      <c r="N113" s="225"/>
      <c r="O113" s="225"/>
      <c r="P113" s="225"/>
      <c r="Q113" s="225"/>
      <c r="R113" s="225"/>
      <c r="S113" s="225"/>
      <c r="T113" s="226"/>
      <c r="AT113" s="227" t="s">
        <v>138</v>
      </c>
      <c r="AU113" s="227" t="s">
        <v>86</v>
      </c>
      <c r="AV113" s="12" t="s">
        <v>86</v>
      </c>
      <c r="AW113" s="12" t="s">
        <v>39</v>
      </c>
      <c r="AX113" s="12" t="s">
        <v>24</v>
      </c>
      <c r="AY113" s="227" t="s">
        <v>127</v>
      </c>
    </row>
    <row r="114" spans="2:65" s="1" customFormat="1" ht="16.5" customHeight="1">
      <c r="B114" s="41"/>
      <c r="C114" s="192" t="s">
        <v>178</v>
      </c>
      <c r="D114" s="192" t="s">
        <v>129</v>
      </c>
      <c r="E114" s="193" t="s">
        <v>179</v>
      </c>
      <c r="F114" s="194" t="s">
        <v>180</v>
      </c>
      <c r="G114" s="195" t="s">
        <v>154</v>
      </c>
      <c r="H114" s="196">
        <v>16.988</v>
      </c>
      <c r="I114" s="197"/>
      <c r="J114" s="198">
        <f>ROUND(I114*H114,2)</f>
        <v>0</v>
      </c>
      <c r="K114" s="194" t="s">
        <v>133</v>
      </c>
      <c r="L114" s="61"/>
      <c r="M114" s="199" t="s">
        <v>22</v>
      </c>
      <c r="N114" s="200" t="s">
        <v>47</v>
      </c>
      <c r="O114" s="42"/>
      <c r="P114" s="201">
        <f>O114*H114</f>
        <v>0</v>
      </c>
      <c r="Q114" s="201">
        <v>3.5000000000000001E-3</v>
      </c>
      <c r="R114" s="201">
        <f>Q114*H114</f>
        <v>5.9457999999999997E-2</v>
      </c>
      <c r="S114" s="201">
        <v>0</v>
      </c>
      <c r="T114" s="202">
        <f>S114*H114</f>
        <v>0</v>
      </c>
      <c r="AR114" s="24" t="s">
        <v>134</v>
      </c>
      <c r="AT114" s="24" t="s">
        <v>129</v>
      </c>
      <c r="AU114" s="24" t="s">
        <v>86</v>
      </c>
      <c r="AY114" s="24" t="s">
        <v>127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134</v>
      </c>
      <c r="BM114" s="24" t="s">
        <v>181</v>
      </c>
    </row>
    <row r="115" spans="2:65" s="1" customFormat="1" ht="24">
      <c r="B115" s="41"/>
      <c r="C115" s="63"/>
      <c r="D115" s="204" t="s">
        <v>136</v>
      </c>
      <c r="E115" s="63"/>
      <c r="F115" s="205" t="s">
        <v>182</v>
      </c>
      <c r="G115" s="63"/>
      <c r="H115" s="63"/>
      <c r="I115" s="163"/>
      <c r="J115" s="63"/>
      <c r="K115" s="63"/>
      <c r="L115" s="61"/>
      <c r="M115" s="206"/>
      <c r="N115" s="42"/>
      <c r="O115" s="42"/>
      <c r="P115" s="42"/>
      <c r="Q115" s="42"/>
      <c r="R115" s="42"/>
      <c r="S115" s="42"/>
      <c r="T115" s="78"/>
      <c r="AT115" s="24" t="s">
        <v>136</v>
      </c>
      <c r="AU115" s="24" t="s">
        <v>86</v>
      </c>
    </row>
    <row r="116" spans="2:65" s="11" customFormat="1" ht="12">
      <c r="B116" s="207"/>
      <c r="C116" s="208"/>
      <c r="D116" s="204" t="s">
        <v>138</v>
      </c>
      <c r="E116" s="209" t="s">
        <v>22</v>
      </c>
      <c r="F116" s="210" t="s">
        <v>183</v>
      </c>
      <c r="G116" s="208"/>
      <c r="H116" s="209" t="s">
        <v>22</v>
      </c>
      <c r="I116" s="211"/>
      <c r="J116" s="208"/>
      <c r="K116" s="208"/>
      <c r="L116" s="212"/>
      <c r="M116" s="213"/>
      <c r="N116" s="214"/>
      <c r="O116" s="214"/>
      <c r="P116" s="214"/>
      <c r="Q116" s="214"/>
      <c r="R116" s="214"/>
      <c r="S116" s="214"/>
      <c r="T116" s="215"/>
      <c r="AT116" s="216" t="s">
        <v>138</v>
      </c>
      <c r="AU116" s="216" t="s">
        <v>86</v>
      </c>
      <c r="AV116" s="11" t="s">
        <v>24</v>
      </c>
      <c r="AW116" s="11" t="s">
        <v>39</v>
      </c>
      <c r="AX116" s="11" t="s">
        <v>76</v>
      </c>
      <c r="AY116" s="216" t="s">
        <v>127</v>
      </c>
    </row>
    <row r="117" spans="2:65" s="11" customFormat="1" ht="12">
      <c r="B117" s="207"/>
      <c r="C117" s="208"/>
      <c r="D117" s="204" t="s">
        <v>138</v>
      </c>
      <c r="E117" s="209" t="s">
        <v>22</v>
      </c>
      <c r="F117" s="210" t="s">
        <v>164</v>
      </c>
      <c r="G117" s="208"/>
      <c r="H117" s="209" t="s">
        <v>22</v>
      </c>
      <c r="I117" s="211"/>
      <c r="J117" s="208"/>
      <c r="K117" s="208"/>
      <c r="L117" s="212"/>
      <c r="M117" s="213"/>
      <c r="N117" s="214"/>
      <c r="O117" s="214"/>
      <c r="P117" s="214"/>
      <c r="Q117" s="214"/>
      <c r="R117" s="214"/>
      <c r="S117" s="214"/>
      <c r="T117" s="215"/>
      <c r="AT117" s="216" t="s">
        <v>138</v>
      </c>
      <c r="AU117" s="216" t="s">
        <v>86</v>
      </c>
      <c r="AV117" s="11" t="s">
        <v>24</v>
      </c>
      <c r="AW117" s="11" t="s">
        <v>39</v>
      </c>
      <c r="AX117" s="11" t="s">
        <v>76</v>
      </c>
      <c r="AY117" s="216" t="s">
        <v>127</v>
      </c>
    </row>
    <row r="118" spans="2:65" s="12" customFormat="1" ht="12">
      <c r="B118" s="217"/>
      <c r="C118" s="218"/>
      <c r="D118" s="204" t="s">
        <v>138</v>
      </c>
      <c r="E118" s="219" t="s">
        <v>22</v>
      </c>
      <c r="F118" s="220" t="s">
        <v>177</v>
      </c>
      <c r="G118" s="218"/>
      <c r="H118" s="221">
        <v>16.988</v>
      </c>
      <c r="I118" s="222"/>
      <c r="J118" s="218"/>
      <c r="K118" s="218"/>
      <c r="L118" s="223"/>
      <c r="M118" s="224"/>
      <c r="N118" s="225"/>
      <c r="O118" s="225"/>
      <c r="P118" s="225"/>
      <c r="Q118" s="225"/>
      <c r="R118" s="225"/>
      <c r="S118" s="225"/>
      <c r="T118" s="226"/>
      <c r="AT118" s="227" t="s">
        <v>138</v>
      </c>
      <c r="AU118" s="227" t="s">
        <v>86</v>
      </c>
      <c r="AV118" s="12" t="s">
        <v>86</v>
      </c>
      <c r="AW118" s="12" t="s">
        <v>39</v>
      </c>
      <c r="AX118" s="12" t="s">
        <v>24</v>
      </c>
      <c r="AY118" s="227" t="s">
        <v>127</v>
      </c>
    </row>
    <row r="119" spans="2:65" s="1" customFormat="1" ht="16.5" customHeight="1">
      <c r="B119" s="41"/>
      <c r="C119" s="192" t="s">
        <v>184</v>
      </c>
      <c r="D119" s="192" t="s">
        <v>129</v>
      </c>
      <c r="E119" s="193" t="s">
        <v>185</v>
      </c>
      <c r="F119" s="194" t="s">
        <v>186</v>
      </c>
      <c r="G119" s="195" t="s">
        <v>154</v>
      </c>
      <c r="H119" s="196">
        <v>68.989999999999995</v>
      </c>
      <c r="I119" s="197"/>
      <c r="J119" s="198">
        <f>ROUND(I119*H119,2)</f>
        <v>0</v>
      </c>
      <c r="K119" s="194" t="s">
        <v>133</v>
      </c>
      <c r="L119" s="61"/>
      <c r="M119" s="199" t="s">
        <v>22</v>
      </c>
      <c r="N119" s="200" t="s">
        <v>47</v>
      </c>
      <c r="O119" s="42"/>
      <c r="P119" s="201">
        <f>O119*H119</f>
        <v>0</v>
      </c>
      <c r="Q119" s="201">
        <v>1.541E-2</v>
      </c>
      <c r="R119" s="201">
        <f>Q119*H119</f>
        <v>1.0631359</v>
      </c>
      <c r="S119" s="201">
        <v>0</v>
      </c>
      <c r="T119" s="202">
        <f>S119*H119</f>
        <v>0</v>
      </c>
      <c r="AR119" s="24" t="s">
        <v>134</v>
      </c>
      <c r="AT119" s="24" t="s">
        <v>129</v>
      </c>
      <c r="AU119" s="24" t="s">
        <v>86</v>
      </c>
      <c r="AY119" s="24" t="s">
        <v>127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134</v>
      </c>
      <c r="BM119" s="24" t="s">
        <v>187</v>
      </c>
    </row>
    <row r="120" spans="2:65" s="1" customFormat="1" ht="24">
      <c r="B120" s="41"/>
      <c r="C120" s="63"/>
      <c r="D120" s="204" t="s">
        <v>136</v>
      </c>
      <c r="E120" s="63"/>
      <c r="F120" s="205" t="s">
        <v>188</v>
      </c>
      <c r="G120" s="63"/>
      <c r="H120" s="63"/>
      <c r="I120" s="163"/>
      <c r="J120" s="63"/>
      <c r="K120" s="63"/>
      <c r="L120" s="61"/>
      <c r="M120" s="206"/>
      <c r="N120" s="42"/>
      <c r="O120" s="42"/>
      <c r="P120" s="42"/>
      <c r="Q120" s="42"/>
      <c r="R120" s="42"/>
      <c r="S120" s="42"/>
      <c r="T120" s="78"/>
      <c r="AT120" s="24" t="s">
        <v>136</v>
      </c>
      <c r="AU120" s="24" t="s">
        <v>86</v>
      </c>
    </row>
    <row r="121" spans="2:65" s="11" customFormat="1" ht="12">
      <c r="B121" s="207"/>
      <c r="C121" s="208"/>
      <c r="D121" s="204" t="s">
        <v>138</v>
      </c>
      <c r="E121" s="209" t="s">
        <v>22</v>
      </c>
      <c r="F121" s="210" t="s">
        <v>189</v>
      </c>
      <c r="G121" s="208"/>
      <c r="H121" s="209" t="s">
        <v>22</v>
      </c>
      <c r="I121" s="211"/>
      <c r="J121" s="208"/>
      <c r="K121" s="208"/>
      <c r="L121" s="212"/>
      <c r="M121" s="213"/>
      <c r="N121" s="214"/>
      <c r="O121" s="214"/>
      <c r="P121" s="214"/>
      <c r="Q121" s="214"/>
      <c r="R121" s="214"/>
      <c r="S121" s="214"/>
      <c r="T121" s="215"/>
      <c r="AT121" s="216" t="s">
        <v>138</v>
      </c>
      <c r="AU121" s="216" t="s">
        <v>86</v>
      </c>
      <c r="AV121" s="11" t="s">
        <v>24</v>
      </c>
      <c r="AW121" s="11" t="s">
        <v>39</v>
      </c>
      <c r="AX121" s="11" t="s">
        <v>76</v>
      </c>
      <c r="AY121" s="216" t="s">
        <v>127</v>
      </c>
    </row>
    <row r="122" spans="2:65" s="11" customFormat="1" ht="12">
      <c r="B122" s="207"/>
      <c r="C122" s="208"/>
      <c r="D122" s="204" t="s">
        <v>138</v>
      </c>
      <c r="E122" s="209" t="s">
        <v>22</v>
      </c>
      <c r="F122" s="210" t="s">
        <v>190</v>
      </c>
      <c r="G122" s="208"/>
      <c r="H122" s="209" t="s">
        <v>22</v>
      </c>
      <c r="I122" s="211"/>
      <c r="J122" s="208"/>
      <c r="K122" s="208"/>
      <c r="L122" s="212"/>
      <c r="M122" s="213"/>
      <c r="N122" s="214"/>
      <c r="O122" s="214"/>
      <c r="P122" s="214"/>
      <c r="Q122" s="214"/>
      <c r="R122" s="214"/>
      <c r="S122" s="214"/>
      <c r="T122" s="215"/>
      <c r="AT122" s="216" t="s">
        <v>138</v>
      </c>
      <c r="AU122" s="216" t="s">
        <v>86</v>
      </c>
      <c r="AV122" s="11" t="s">
        <v>24</v>
      </c>
      <c r="AW122" s="11" t="s">
        <v>39</v>
      </c>
      <c r="AX122" s="11" t="s">
        <v>76</v>
      </c>
      <c r="AY122" s="216" t="s">
        <v>127</v>
      </c>
    </row>
    <row r="123" spans="2:65" s="12" customFormat="1" ht="12">
      <c r="B123" s="217"/>
      <c r="C123" s="218"/>
      <c r="D123" s="204" t="s">
        <v>138</v>
      </c>
      <c r="E123" s="219" t="s">
        <v>22</v>
      </c>
      <c r="F123" s="220" t="s">
        <v>191</v>
      </c>
      <c r="G123" s="218"/>
      <c r="H123" s="221">
        <v>74</v>
      </c>
      <c r="I123" s="222"/>
      <c r="J123" s="218"/>
      <c r="K123" s="218"/>
      <c r="L123" s="223"/>
      <c r="M123" s="224"/>
      <c r="N123" s="225"/>
      <c r="O123" s="225"/>
      <c r="P123" s="225"/>
      <c r="Q123" s="225"/>
      <c r="R123" s="225"/>
      <c r="S123" s="225"/>
      <c r="T123" s="226"/>
      <c r="AT123" s="227" t="s">
        <v>138</v>
      </c>
      <c r="AU123" s="227" t="s">
        <v>86</v>
      </c>
      <c r="AV123" s="12" t="s">
        <v>86</v>
      </c>
      <c r="AW123" s="12" t="s">
        <v>39</v>
      </c>
      <c r="AX123" s="12" t="s">
        <v>76</v>
      </c>
      <c r="AY123" s="227" t="s">
        <v>127</v>
      </c>
    </row>
    <row r="124" spans="2:65" s="12" customFormat="1" ht="12">
      <c r="B124" s="217"/>
      <c r="C124" s="218"/>
      <c r="D124" s="204" t="s">
        <v>138</v>
      </c>
      <c r="E124" s="219" t="s">
        <v>22</v>
      </c>
      <c r="F124" s="220" t="s">
        <v>192</v>
      </c>
      <c r="G124" s="218"/>
      <c r="H124" s="221">
        <v>-8.51</v>
      </c>
      <c r="I124" s="222"/>
      <c r="J124" s="218"/>
      <c r="K124" s="218"/>
      <c r="L124" s="223"/>
      <c r="M124" s="224"/>
      <c r="N124" s="225"/>
      <c r="O124" s="225"/>
      <c r="P124" s="225"/>
      <c r="Q124" s="225"/>
      <c r="R124" s="225"/>
      <c r="S124" s="225"/>
      <c r="T124" s="226"/>
      <c r="AT124" s="227" t="s">
        <v>138</v>
      </c>
      <c r="AU124" s="227" t="s">
        <v>86</v>
      </c>
      <c r="AV124" s="12" t="s">
        <v>86</v>
      </c>
      <c r="AW124" s="12" t="s">
        <v>39</v>
      </c>
      <c r="AX124" s="12" t="s">
        <v>76</v>
      </c>
      <c r="AY124" s="227" t="s">
        <v>127</v>
      </c>
    </row>
    <row r="125" spans="2:65" s="12" customFormat="1" ht="12">
      <c r="B125" s="217"/>
      <c r="C125" s="218"/>
      <c r="D125" s="204" t="s">
        <v>138</v>
      </c>
      <c r="E125" s="219" t="s">
        <v>22</v>
      </c>
      <c r="F125" s="220" t="s">
        <v>193</v>
      </c>
      <c r="G125" s="218"/>
      <c r="H125" s="221">
        <v>4</v>
      </c>
      <c r="I125" s="222"/>
      <c r="J125" s="218"/>
      <c r="K125" s="218"/>
      <c r="L125" s="223"/>
      <c r="M125" s="224"/>
      <c r="N125" s="225"/>
      <c r="O125" s="225"/>
      <c r="P125" s="225"/>
      <c r="Q125" s="225"/>
      <c r="R125" s="225"/>
      <c r="S125" s="225"/>
      <c r="T125" s="226"/>
      <c r="AT125" s="227" t="s">
        <v>138</v>
      </c>
      <c r="AU125" s="227" t="s">
        <v>86</v>
      </c>
      <c r="AV125" s="12" t="s">
        <v>86</v>
      </c>
      <c r="AW125" s="12" t="s">
        <v>39</v>
      </c>
      <c r="AX125" s="12" t="s">
        <v>76</v>
      </c>
      <c r="AY125" s="227" t="s">
        <v>127</v>
      </c>
    </row>
    <row r="126" spans="2:65" s="12" customFormat="1" ht="12">
      <c r="B126" s="217"/>
      <c r="C126" s="218"/>
      <c r="D126" s="204" t="s">
        <v>138</v>
      </c>
      <c r="E126" s="219" t="s">
        <v>22</v>
      </c>
      <c r="F126" s="220" t="s">
        <v>194</v>
      </c>
      <c r="G126" s="218"/>
      <c r="H126" s="221">
        <v>-0.5</v>
      </c>
      <c r="I126" s="222"/>
      <c r="J126" s="218"/>
      <c r="K126" s="218"/>
      <c r="L126" s="223"/>
      <c r="M126" s="224"/>
      <c r="N126" s="225"/>
      <c r="O126" s="225"/>
      <c r="P126" s="225"/>
      <c r="Q126" s="225"/>
      <c r="R126" s="225"/>
      <c r="S126" s="225"/>
      <c r="T126" s="226"/>
      <c r="AT126" s="227" t="s">
        <v>138</v>
      </c>
      <c r="AU126" s="227" t="s">
        <v>86</v>
      </c>
      <c r="AV126" s="12" t="s">
        <v>86</v>
      </c>
      <c r="AW126" s="12" t="s">
        <v>39</v>
      </c>
      <c r="AX126" s="12" t="s">
        <v>76</v>
      </c>
      <c r="AY126" s="227" t="s">
        <v>127</v>
      </c>
    </row>
    <row r="127" spans="2:65" s="14" customFormat="1" ht="12">
      <c r="B127" s="239"/>
      <c r="C127" s="240"/>
      <c r="D127" s="204" t="s">
        <v>138</v>
      </c>
      <c r="E127" s="241" t="s">
        <v>22</v>
      </c>
      <c r="F127" s="242" t="s">
        <v>170</v>
      </c>
      <c r="G127" s="240"/>
      <c r="H127" s="243">
        <v>68.989999999999995</v>
      </c>
      <c r="I127" s="244"/>
      <c r="J127" s="240"/>
      <c r="K127" s="240"/>
      <c r="L127" s="245"/>
      <c r="M127" s="246"/>
      <c r="N127" s="247"/>
      <c r="O127" s="247"/>
      <c r="P127" s="247"/>
      <c r="Q127" s="247"/>
      <c r="R127" s="247"/>
      <c r="S127" s="247"/>
      <c r="T127" s="248"/>
      <c r="AT127" s="249" t="s">
        <v>138</v>
      </c>
      <c r="AU127" s="249" t="s">
        <v>86</v>
      </c>
      <c r="AV127" s="14" t="s">
        <v>134</v>
      </c>
      <c r="AW127" s="14" t="s">
        <v>39</v>
      </c>
      <c r="AX127" s="14" t="s">
        <v>24</v>
      </c>
      <c r="AY127" s="249" t="s">
        <v>127</v>
      </c>
    </row>
    <row r="128" spans="2:65" s="1" customFormat="1" ht="16.5" customHeight="1">
      <c r="B128" s="41"/>
      <c r="C128" s="192" t="s">
        <v>195</v>
      </c>
      <c r="D128" s="192" t="s">
        <v>129</v>
      </c>
      <c r="E128" s="193" t="s">
        <v>196</v>
      </c>
      <c r="F128" s="194" t="s">
        <v>197</v>
      </c>
      <c r="G128" s="195" t="s">
        <v>154</v>
      </c>
      <c r="H128" s="196">
        <v>14.025</v>
      </c>
      <c r="I128" s="197"/>
      <c r="J128" s="198">
        <f>ROUND(I128*H128,2)</f>
        <v>0</v>
      </c>
      <c r="K128" s="194" t="s">
        <v>133</v>
      </c>
      <c r="L128" s="61"/>
      <c r="M128" s="199" t="s">
        <v>22</v>
      </c>
      <c r="N128" s="200" t="s">
        <v>47</v>
      </c>
      <c r="O128" s="42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134</v>
      </c>
      <c r="AT128" s="24" t="s">
        <v>129</v>
      </c>
      <c r="AU128" s="24" t="s">
        <v>86</v>
      </c>
      <c r="AY128" s="24" t="s">
        <v>127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134</v>
      </c>
      <c r="BM128" s="24" t="s">
        <v>198</v>
      </c>
    </row>
    <row r="129" spans="2:65" s="1" customFormat="1" ht="24">
      <c r="B129" s="41"/>
      <c r="C129" s="63"/>
      <c r="D129" s="204" t="s">
        <v>136</v>
      </c>
      <c r="E129" s="63"/>
      <c r="F129" s="205" t="s">
        <v>199</v>
      </c>
      <c r="G129" s="63"/>
      <c r="H129" s="63"/>
      <c r="I129" s="163"/>
      <c r="J129" s="63"/>
      <c r="K129" s="63"/>
      <c r="L129" s="61"/>
      <c r="M129" s="206"/>
      <c r="N129" s="42"/>
      <c r="O129" s="42"/>
      <c r="P129" s="42"/>
      <c r="Q129" s="42"/>
      <c r="R129" s="42"/>
      <c r="S129" s="42"/>
      <c r="T129" s="78"/>
      <c r="AT129" s="24" t="s">
        <v>136</v>
      </c>
      <c r="AU129" s="24" t="s">
        <v>86</v>
      </c>
    </row>
    <row r="130" spans="2:65" s="11" customFormat="1" ht="12">
      <c r="B130" s="207"/>
      <c r="C130" s="208"/>
      <c r="D130" s="204" t="s">
        <v>138</v>
      </c>
      <c r="E130" s="209" t="s">
        <v>22</v>
      </c>
      <c r="F130" s="210" t="s">
        <v>163</v>
      </c>
      <c r="G130" s="208"/>
      <c r="H130" s="209" t="s">
        <v>22</v>
      </c>
      <c r="I130" s="211"/>
      <c r="J130" s="208"/>
      <c r="K130" s="208"/>
      <c r="L130" s="212"/>
      <c r="M130" s="213"/>
      <c r="N130" s="214"/>
      <c r="O130" s="214"/>
      <c r="P130" s="214"/>
      <c r="Q130" s="214"/>
      <c r="R130" s="214"/>
      <c r="S130" s="214"/>
      <c r="T130" s="215"/>
      <c r="AT130" s="216" t="s">
        <v>138</v>
      </c>
      <c r="AU130" s="216" t="s">
        <v>86</v>
      </c>
      <c r="AV130" s="11" t="s">
        <v>24</v>
      </c>
      <c r="AW130" s="11" t="s">
        <v>39</v>
      </c>
      <c r="AX130" s="11" t="s">
        <v>76</v>
      </c>
      <c r="AY130" s="216" t="s">
        <v>127</v>
      </c>
    </row>
    <row r="131" spans="2:65" s="11" customFormat="1" ht="12">
      <c r="B131" s="207"/>
      <c r="C131" s="208"/>
      <c r="D131" s="204" t="s">
        <v>138</v>
      </c>
      <c r="E131" s="209" t="s">
        <v>22</v>
      </c>
      <c r="F131" s="210" t="s">
        <v>200</v>
      </c>
      <c r="G131" s="208"/>
      <c r="H131" s="209" t="s">
        <v>22</v>
      </c>
      <c r="I131" s="211"/>
      <c r="J131" s="208"/>
      <c r="K131" s="208"/>
      <c r="L131" s="212"/>
      <c r="M131" s="213"/>
      <c r="N131" s="214"/>
      <c r="O131" s="214"/>
      <c r="P131" s="214"/>
      <c r="Q131" s="214"/>
      <c r="R131" s="214"/>
      <c r="S131" s="214"/>
      <c r="T131" s="215"/>
      <c r="AT131" s="216" t="s">
        <v>138</v>
      </c>
      <c r="AU131" s="216" t="s">
        <v>86</v>
      </c>
      <c r="AV131" s="11" t="s">
        <v>24</v>
      </c>
      <c r="AW131" s="11" t="s">
        <v>39</v>
      </c>
      <c r="AX131" s="11" t="s">
        <v>76</v>
      </c>
      <c r="AY131" s="216" t="s">
        <v>127</v>
      </c>
    </row>
    <row r="132" spans="2:65" s="12" customFormat="1" ht="12">
      <c r="B132" s="217"/>
      <c r="C132" s="218"/>
      <c r="D132" s="204" t="s">
        <v>138</v>
      </c>
      <c r="E132" s="219" t="s">
        <v>22</v>
      </c>
      <c r="F132" s="220" t="s">
        <v>201</v>
      </c>
      <c r="G132" s="218"/>
      <c r="H132" s="221">
        <v>28.05</v>
      </c>
      <c r="I132" s="222"/>
      <c r="J132" s="218"/>
      <c r="K132" s="218"/>
      <c r="L132" s="223"/>
      <c r="M132" s="224"/>
      <c r="N132" s="225"/>
      <c r="O132" s="225"/>
      <c r="P132" s="225"/>
      <c r="Q132" s="225"/>
      <c r="R132" s="225"/>
      <c r="S132" s="225"/>
      <c r="T132" s="226"/>
      <c r="AT132" s="227" t="s">
        <v>138</v>
      </c>
      <c r="AU132" s="227" t="s">
        <v>86</v>
      </c>
      <c r="AV132" s="12" t="s">
        <v>86</v>
      </c>
      <c r="AW132" s="12" t="s">
        <v>39</v>
      </c>
      <c r="AX132" s="12" t="s">
        <v>76</v>
      </c>
      <c r="AY132" s="227" t="s">
        <v>127</v>
      </c>
    </row>
    <row r="133" spans="2:65" s="13" customFormat="1" ht="12">
      <c r="B133" s="228"/>
      <c r="C133" s="229"/>
      <c r="D133" s="204" t="s">
        <v>138</v>
      </c>
      <c r="E133" s="230" t="s">
        <v>22</v>
      </c>
      <c r="F133" s="231" t="s">
        <v>168</v>
      </c>
      <c r="G133" s="229"/>
      <c r="H133" s="232">
        <v>28.05</v>
      </c>
      <c r="I133" s="233"/>
      <c r="J133" s="229"/>
      <c r="K133" s="229"/>
      <c r="L133" s="234"/>
      <c r="M133" s="235"/>
      <c r="N133" s="236"/>
      <c r="O133" s="236"/>
      <c r="P133" s="236"/>
      <c r="Q133" s="236"/>
      <c r="R133" s="236"/>
      <c r="S133" s="236"/>
      <c r="T133" s="237"/>
      <c r="AT133" s="238" t="s">
        <v>138</v>
      </c>
      <c r="AU133" s="238" t="s">
        <v>86</v>
      </c>
      <c r="AV133" s="13" t="s">
        <v>146</v>
      </c>
      <c r="AW133" s="13" t="s">
        <v>39</v>
      </c>
      <c r="AX133" s="13" t="s">
        <v>76</v>
      </c>
      <c r="AY133" s="238" t="s">
        <v>127</v>
      </c>
    </row>
    <row r="134" spans="2:65" s="12" customFormat="1" ht="12">
      <c r="B134" s="217"/>
      <c r="C134" s="218"/>
      <c r="D134" s="204" t="s">
        <v>138</v>
      </c>
      <c r="E134" s="219" t="s">
        <v>22</v>
      </c>
      <c r="F134" s="220" t="s">
        <v>202</v>
      </c>
      <c r="G134" s="218"/>
      <c r="H134" s="221">
        <v>-14.025</v>
      </c>
      <c r="I134" s="222"/>
      <c r="J134" s="218"/>
      <c r="K134" s="218"/>
      <c r="L134" s="223"/>
      <c r="M134" s="224"/>
      <c r="N134" s="225"/>
      <c r="O134" s="225"/>
      <c r="P134" s="225"/>
      <c r="Q134" s="225"/>
      <c r="R134" s="225"/>
      <c r="S134" s="225"/>
      <c r="T134" s="226"/>
      <c r="AT134" s="227" t="s">
        <v>138</v>
      </c>
      <c r="AU134" s="227" t="s">
        <v>86</v>
      </c>
      <c r="AV134" s="12" t="s">
        <v>86</v>
      </c>
      <c r="AW134" s="12" t="s">
        <v>39</v>
      </c>
      <c r="AX134" s="12" t="s">
        <v>76</v>
      </c>
      <c r="AY134" s="227" t="s">
        <v>127</v>
      </c>
    </row>
    <row r="135" spans="2:65" s="14" customFormat="1" ht="12">
      <c r="B135" s="239"/>
      <c r="C135" s="240"/>
      <c r="D135" s="204" t="s">
        <v>138</v>
      </c>
      <c r="E135" s="241" t="s">
        <v>22</v>
      </c>
      <c r="F135" s="242" t="s">
        <v>170</v>
      </c>
      <c r="G135" s="240"/>
      <c r="H135" s="243">
        <v>14.025</v>
      </c>
      <c r="I135" s="244"/>
      <c r="J135" s="240"/>
      <c r="K135" s="240"/>
      <c r="L135" s="245"/>
      <c r="M135" s="246"/>
      <c r="N135" s="247"/>
      <c r="O135" s="247"/>
      <c r="P135" s="247"/>
      <c r="Q135" s="247"/>
      <c r="R135" s="247"/>
      <c r="S135" s="247"/>
      <c r="T135" s="248"/>
      <c r="AT135" s="249" t="s">
        <v>138</v>
      </c>
      <c r="AU135" s="249" t="s">
        <v>86</v>
      </c>
      <c r="AV135" s="14" t="s">
        <v>134</v>
      </c>
      <c r="AW135" s="14" t="s">
        <v>39</v>
      </c>
      <c r="AX135" s="14" t="s">
        <v>24</v>
      </c>
      <c r="AY135" s="249" t="s">
        <v>127</v>
      </c>
    </row>
    <row r="136" spans="2:65" s="1" customFormat="1" ht="16.5" customHeight="1">
      <c r="B136" s="41"/>
      <c r="C136" s="192" t="s">
        <v>29</v>
      </c>
      <c r="D136" s="192" t="s">
        <v>129</v>
      </c>
      <c r="E136" s="193" t="s">
        <v>203</v>
      </c>
      <c r="F136" s="194" t="s">
        <v>204</v>
      </c>
      <c r="G136" s="195" t="s">
        <v>154</v>
      </c>
      <c r="H136" s="196">
        <v>7.0129999999999999</v>
      </c>
      <c r="I136" s="197"/>
      <c r="J136" s="198">
        <f>ROUND(I136*H136,2)</f>
        <v>0</v>
      </c>
      <c r="K136" s="194" t="s">
        <v>133</v>
      </c>
      <c r="L136" s="61"/>
      <c r="M136" s="199" t="s">
        <v>22</v>
      </c>
      <c r="N136" s="200" t="s">
        <v>47</v>
      </c>
      <c r="O136" s="42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4" t="s">
        <v>134</v>
      </c>
      <c r="AT136" s="24" t="s">
        <v>129</v>
      </c>
      <c r="AU136" s="24" t="s">
        <v>86</v>
      </c>
      <c r="AY136" s="24" t="s">
        <v>127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134</v>
      </c>
      <c r="BM136" s="24" t="s">
        <v>205</v>
      </c>
    </row>
    <row r="137" spans="2:65" s="1" customFormat="1" ht="24">
      <c r="B137" s="41"/>
      <c r="C137" s="63"/>
      <c r="D137" s="204" t="s">
        <v>136</v>
      </c>
      <c r="E137" s="63"/>
      <c r="F137" s="205" t="s">
        <v>206</v>
      </c>
      <c r="G137" s="63"/>
      <c r="H137" s="63"/>
      <c r="I137" s="163"/>
      <c r="J137" s="63"/>
      <c r="K137" s="63"/>
      <c r="L137" s="61"/>
      <c r="M137" s="206"/>
      <c r="N137" s="42"/>
      <c r="O137" s="42"/>
      <c r="P137" s="42"/>
      <c r="Q137" s="42"/>
      <c r="R137" s="42"/>
      <c r="S137" s="42"/>
      <c r="T137" s="78"/>
      <c r="AT137" s="24" t="s">
        <v>136</v>
      </c>
      <c r="AU137" s="24" t="s">
        <v>86</v>
      </c>
    </row>
    <row r="138" spans="2:65" s="11" customFormat="1" ht="12">
      <c r="B138" s="207"/>
      <c r="C138" s="208"/>
      <c r="D138" s="204" t="s">
        <v>138</v>
      </c>
      <c r="E138" s="209" t="s">
        <v>22</v>
      </c>
      <c r="F138" s="210" t="s">
        <v>176</v>
      </c>
      <c r="G138" s="208"/>
      <c r="H138" s="209" t="s">
        <v>22</v>
      </c>
      <c r="I138" s="211"/>
      <c r="J138" s="208"/>
      <c r="K138" s="208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138</v>
      </c>
      <c r="AU138" s="216" t="s">
        <v>86</v>
      </c>
      <c r="AV138" s="11" t="s">
        <v>24</v>
      </c>
      <c r="AW138" s="11" t="s">
        <v>39</v>
      </c>
      <c r="AX138" s="11" t="s">
        <v>76</v>
      </c>
      <c r="AY138" s="216" t="s">
        <v>127</v>
      </c>
    </row>
    <row r="139" spans="2:65" s="12" customFormat="1" ht="12">
      <c r="B139" s="217"/>
      <c r="C139" s="218"/>
      <c r="D139" s="204" t="s">
        <v>138</v>
      </c>
      <c r="E139" s="219" t="s">
        <v>22</v>
      </c>
      <c r="F139" s="220" t="s">
        <v>207</v>
      </c>
      <c r="G139" s="218"/>
      <c r="H139" s="221">
        <v>7.0129999999999999</v>
      </c>
      <c r="I139" s="222"/>
      <c r="J139" s="218"/>
      <c r="K139" s="218"/>
      <c r="L139" s="223"/>
      <c r="M139" s="224"/>
      <c r="N139" s="225"/>
      <c r="O139" s="225"/>
      <c r="P139" s="225"/>
      <c r="Q139" s="225"/>
      <c r="R139" s="225"/>
      <c r="S139" s="225"/>
      <c r="T139" s="226"/>
      <c r="AT139" s="227" t="s">
        <v>138</v>
      </c>
      <c r="AU139" s="227" t="s">
        <v>86</v>
      </c>
      <c r="AV139" s="12" t="s">
        <v>86</v>
      </c>
      <c r="AW139" s="12" t="s">
        <v>39</v>
      </c>
      <c r="AX139" s="12" t="s">
        <v>24</v>
      </c>
      <c r="AY139" s="227" t="s">
        <v>127</v>
      </c>
    </row>
    <row r="140" spans="2:65" s="1" customFormat="1" ht="16.5" customHeight="1">
      <c r="B140" s="41"/>
      <c r="C140" s="192" t="s">
        <v>208</v>
      </c>
      <c r="D140" s="192" t="s">
        <v>129</v>
      </c>
      <c r="E140" s="193" t="s">
        <v>209</v>
      </c>
      <c r="F140" s="194" t="s">
        <v>210</v>
      </c>
      <c r="G140" s="195" t="s">
        <v>154</v>
      </c>
      <c r="H140" s="196">
        <v>7.0129999999999999</v>
      </c>
      <c r="I140" s="197"/>
      <c r="J140" s="198">
        <f>ROUND(I140*H140,2)</f>
        <v>0</v>
      </c>
      <c r="K140" s="194" t="s">
        <v>133</v>
      </c>
      <c r="L140" s="61"/>
      <c r="M140" s="199" t="s">
        <v>22</v>
      </c>
      <c r="N140" s="200" t="s">
        <v>47</v>
      </c>
      <c r="O140" s="42"/>
      <c r="P140" s="201">
        <f>O140*H140</f>
        <v>0</v>
      </c>
      <c r="Q140" s="201">
        <v>1.0460000000000001E-2</v>
      </c>
      <c r="R140" s="201">
        <f>Q140*H140</f>
        <v>7.3355980000000001E-2</v>
      </c>
      <c r="S140" s="201">
        <v>0</v>
      </c>
      <c r="T140" s="202">
        <f>S140*H140</f>
        <v>0</v>
      </c>
      <c r="AR140" s="24" t="s">
        <v>134</v>
      </c>
      <c r="AT140" s="24" t="s">
        <v>129</v>
      </c>
      <c r="AU140" s="24" t="s">
        <v>86</v>
      </c>
      <c r="AY140" s="24" t="s">
        <v>127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134</v>
      </c>
      <c r="BM140" s="24" t="s">
        <v>211</v>
      </c>
    </row>
    <row r="141" spans="2:65" s="1" customFormat="1" ht="24">
      <c r="B141" s="41"/>
      <c r="C141" s="63"/>
      <c r="D141" s="204" t="s">
        <v>136</v>
      </c>
      <c r="E141" s="63"/>
      <c r="F141" s="205" t="s">
        <v>212</v>
      </c>
      <c r="G141" s="63"/>
      <c r="H141" s="63"/>
      <c r="I141" s="163"/>
      <c r="J141" s="63"/>
      <c r="K141" s="63"/>
      <c r="L141" s="61"/>
      <c r="M141" s="206"/>
      <c r="N141" s="42"/>
      <c r="O141" s="42"/>
      <c r="P141" s="42"/>
      <c r="Q141" s="42"/>
      <c r="R141" s="42"/>
      <c r="S141" s="42"/>
      <c r="T141" s="78"/>
      <c r="AT141" s="24" t="s">
        <v>136</v>
      </c>
      <c r="AU141" s="24" t="s">
        <v>86</v>
      </c>
    </row>
    <row r="142" spans="2:65" s="11" customFormat="1" ht="12">
      <c r="B142" s="207"/>
      <c r="C142" s="208"/>
      <c r="D142" s="204" t="s">
        <v>138</v>
      </c>
      <c r="E142" s="209" t="s">
        <v>22</v>
      </c>
      <c r="F142" s="210" t="s">
        <v>183</v>
      </c>
      <c r="G142" s="208"/>
      <c r="H142" s="209" t="s">
        <v>22</v>
      </c>
      <c r="I142" s="211"/>
      <c r="J142" s="208"/>
      <c r="K142" s="208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138</v>
      </c>
      <c r="AU142" s="216" t="s">
        <v>86</v>
      </c>
      <c r="AV142" s="11" t="s">
        <v>24</v>
      </c>
      <c r="AW142" s="11" t="s">
        <v>39</v>
      </c>
      <c r="AX142" s="11" t="s">
        <v>76</v>
      </c>
      <c r="AY142" s="216" t="s">
        <v>127</v>
      </c>
    </row>
    <row r="143" spans="2:65" s="12" customFormat="1" ht="12">
      <c r="B143" s="217"/>
      <c r="C143" s="218"/>
      <c r="D143" s="204" t="s">
        <v>138</v>
      </c>
      <c r="E143" s="219" t="s">
        <v>22</v>
      </c>
      <c r="F143" s="220" t="s">
        <v>207</v>
      </c>
      <c r="G143" s="218"/>
      <c r="H143" s="221">
        <v>7.0129999999999999</v>
      </c>
      <c r="I143" s="222"/>
      <c r="J143" s="218"/>
      <c r="K143" s="218"/>
      <c r="L143" s="223"/>
      <c r="M143" s="224"/>
      <c r="N143" s="225"/>
      <c r="O143" s="225"/>
      <c r="P143" s="225"/>
      <c r="Q143" s="225"/>
      <c r="R143" s="225"/>
      <c r="S143" s="225"/>
      <c r="T143" s="226"/>
      <c r="AT143" s="227" t="s">
        <v>138</v>
      </c>
      <c r="AU143" s="227" t="s">
        <v>86</v>
      </c>
      <c r="AV143" s="12" t="s">
        <v>86</v>
      </c>
      <c r="AW143" s="12" t="s">
        <v>39</v>
      </c>
      <c r="AX143" s="12" t="s">
        <v>24</v>
      </c>
      <c r="AY143" s="227" t="s">
        <v>127</v>
      </c>
    </row>
    <row r="144" spans="2:65" s="1" customFormat="1" ht="16.5" customHeight="1">
      <c r="B144" s="41"/>
      <c r="C144" s="192" t="s">
        <v>213</v>
      </c>
      <c r="D144" s="192" t="s">
        <v>129</v>
      </c>
      <c r="E144" s="193" t="s">
        <v>214</v>
      </c>
      <c r="F144" s="194" t="s">
        <v>215</v>
      </c>
      <c r="G144" s="195" t="s">
        <v>216</v>
      </c>
      <c r="H144" s="196">
        <v>56.1</v>
      </c>
      <c r="I144" s="197"/>
      <c r="J144" s="198">
        <f>ROUND(I144*H144,2)</f>
        <v>0</v>
      </c>
      <c r="K144" s="194" t="s">
        <v>133</v>
      </c>
      <c r="L144" s="61"/>
      <c r="M144" s="199" t="s">
        <v>22</v>
      </c>
      <c r="N144" s="200" t="s">
        <v>47</v>
      </c>
      <c r="O144" s="42"/>
      <c r="P144" s="201">
        <f>O144*H144</f>
        <v>0</v>
      </c>
      <c r="Q144" s="201">
        <v>8.4000000000000003E-4</v>
      </c>
      <c r="R144" s="201">
        <f>Q144*H144</f>
        <v>4.7124000000000006E-2</v>
      </c>
      <c r="S144" s="201">
        <v>0</v>
      </c>
      <c r="T144" s="202">
        <f>S144*H144</f>
        <v>0</v>
      </c>
      <c r="AR144" s="24" t="s">
        <v>134</v>
      </c>
      <c r="AT144" s="24" t="s">
        <v>129</v>
      </c>
      <c r="AU144" s="24" t="s">
        <v>86</v>
      </c>
      <c r="AY144" s="24" t="s">
        <v>127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134</v>
      </c>
      <c r="BM144" s="24" t="s">
        <v>217</v>
      </c>
    </row>
    <row r="145" spans="2:65" s="1" customFormat="1" ht="24">
      <c r="B145" s="41"/>
      <c r="C145" s="63"/>
      <c r="D145" s="204" t="s">
        <v>136</v>
      </c>
      <c r="E145" s="63"/>
      <c r="F145" s="205" t="s">
        <v>218</v>
      </c>
      <c r="G145" s="63"/>
      <c r="H145" s="63"/>
      <c r="I145" s="163"/>
      <c r="J145" s="63"/>
      <c r="K145" s="63"/>
      <c r="L145" s="61"/>
      <c r="M145" s="206"/>
      <c r="N145" s="42"/>
      <c r="O145" s="42"/>
      <c r="P145" s="42"/>
      <c r="Q145" s="42"/>
      <c r="R145" s="42"/>
      <c r="S145" s="42"/>
      <c r="T145" s="78"/>
      <c r="AT145" s="24" t="s">
        <v>136</v>
      </c>
      <c r="AU145" s="24" t="s">
        <v>86</v>
      </c>
    </row>
    <row r="146" spans="2:65" s="11" customFormat="1" ht="12">
      <c r="B146" s="207"/>
      <c r="C146" s="208"/>
      <c r="D146" s="204" t="s">
        <v>138</v>
      </c>
      <c r="E146" s="209" t="s">
        <v>22</v>
      </c>
      <c r="F146" s="210" t="s">
        <v>200</v>
      </c>
      <c r="G146" s="208"/>
      <c r="H146" s="209" t="s">
        <v>22</v>
      </c>
      <c r="I146" s="211"/>
      <c r="J146" s="208"/>
      <c r="K146" s="208"/>
      <c r="L146" s="212"/>
      <c r="M146" s="213"/>
      <c r="N146" s="214"/>
      <c r="O146" s="214"/>
      <c r="P146" s="214"/>
      <c r="Q146" s="214"/>
      <c r="R146" s="214"/>
      <c r="S146" s="214"/>
      <c r="T146" s="215"/>
      <c r="AT146" s="216" t="s">
        <v>138</v>
      </c>
      <c r="AU146" s="216" t="s">
        <v>86</v>
      </c>
      <c r="AV146" s="11" t="s">
        <v>24</v>
      </c>
      <c r="AW146" s="11" t="s">
        <v>39</v>
      </c>
      <c r="AX146" s="11" t="s">
        <v>76</v>
      </c>
      <c r="AY146" s="216" t="s">
        <v>127</v>
      </c>
    </row>
    <row r="147" spans="2:65" s="12" customFormat="1" ht="12">
      <c r="B147" s="217"/>
      <c r="C147" s="218"/>
      <c r="D147" s="204" t="s">
        <v>138</v>
      </c>
      <c r="E147" s="219" t="s">
        <v>22</v>
      </c>
      <c r="F147" s="220" t="s">
        <v>219</v>
      </c>
      <c r="G147" s="218"/>
      <c r="H147" s="221">
        <v>56.1</v>
      </c>
      <c r="I147" s="222"/>
      <c r="J147" s="218"/>
      <c r="K147" s="218"/>
      <c r="L147" s="223"/>
      <c r="M147" s="224"/>
      <c r="N147" s="225"/>
      <c r="O147" s="225"/>
      <c r="P147" s="225"/>
      <c r="Q147" s="225"/>
      <c r="R147" s="225"/>
      <c r="S147" s="225"/>
      <c r="T147" s="226"/>
      <c r="AT147" s="227" t="s">
        <v>138</v>
      </c>
      <c r="AU147" s="227" t="s">
        <v>86</v>
      </c>
      <c r="AV147" s="12" t="s">
        <v>86</v>
      </c>
      <c r="AW147" s="12" t="s">
        <v>39</v>
      </c>
      <c r="AX147" s="12" t="s">
        <v>24</v>
      </c>
      <c r="AY147" s="227" t="s">
        <v>127</v>
      </c>
    </row>
    <row r="148" spans="2:65" s="1" customFormat="1" ht="16.5" customHeight="1">
      <c r="B148" s="41"/>
      <c r="C148" s="192" t="s">
        <v>220</v>
      </c>
      <c r="D148" s="192" t="s">
        <v>129</v>
      </c>
      <c r="E148" s="193" t="s">
        <v>221</v>
      </c>
      <c r="F148" s="194" t="s">
        <v>222</v>
      </c>
      <c r="G148" s="195" t="s">
        <v>216</v>
      </c>
      <c r="H148" s="196">
        <v>56.1</v>
      </c>
      <c r="I148" s="197"/>
      <c r="J148" s="198">
        <f>ROUND(I148*H148,2)</f>
        <v>0</v>
      </c>
      <c r="K148" s="194" t="s">
        <v>133</v>
      </c>
      <c r="L148" s="61"/>
      <c r="M148" s="199" t="s">
        <v>22</v>
      </c>
      <c r="N148" s="200" t="s">
        <v>47</v>
      </c>
      <c r="O148" s="42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4" t="s">
        <v>134</v>
      </c>
      <c r="AT148" s="24" t="s">
        <v>129</v>
      </c>
      <c r="AU148" s="24" t="s">
        <v>86</v>
      </c>
      <c r="AY148" s="24" t="s">
        <v>127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134</v>
      </c>
      <c r="BM148" s="24" t="s">
        <v>223</v>
      </c>
    </row>
    <row r="149" spans="2:65" s="1" customFormat="1" ht="24">
      <c r="B149" s="41"/>
      <c r="C149" s="63"/>
      <c r="D149" s="204" t="s">
        <v>136</v>
      </c>
      <c r="E149" s="63"/>
      <c r="F149" s="205" t="s">
        <v>224</v>
      </c>
      <c r="G149" s="63"/>
      <c r="H149" s="63"/>
      <c r="I149" s="163"/>
      <c r="J149" s="63"/>
      <c r="K149" s="63"/>
      <c r="L149" s="61"/>
      <c r="M149" s="206"/>
      <c r="N149" s="42"/>
      <c r="O149" s="42"/>
      <c r="P149" s="42"/>
      <c r="Q149" s="42"/>
      <c r="R149" s="42"/>
      <c r="S149" s="42"/>
      <c r="T149" s="78"/>
      <c r="AT149" s="24" t="s">
        <v>136</v>
      </c>
      <c r="AU149" s="24" t="s">
        <v>86</v>
      </c>
    </row>
    <row r="150" spans="2:65" s="1" customFormat="1" ht="16.5" customHeight="1">
      <c r="B150" s="41"/>
      <c r="C150" s="192" t="s">
        <v>225</v>
      </c>
      <c r="D150" s="192" t="s">
        <v>129</v>
      </c>
      <c r="E150" s="193" t="s">
        <v>226</v>
      </c>
      <c r="F150" s="194" t="s">
        <v>227</v>
      </c>
      <c r="G150" s="195" t="s">
        <v>216</v>
      </c>
      <c r="H150" s="196">
        <v>261.2</v>
      </c>
      <c r="I150" s="197"/>
      <c r="J150" s="198">
        <f>ROUND(I150*H150,2)</f>
        <v>0</v>
      </c>
      <c r="K150" s="194" t="s">
        <v>133</v>
      </c>
      <c r="L150" s="61"/>
      <c r="M150" s="199" t="s">
        <v>22</v>
      </c>
      <c r="N150" s="200" t="s">
        <v>47</v>
      </c>
      <c r="O150" s="42"/>
      <c r="P150" s="201">
        <f>O150*H150</f>
        <v>0</v>
      </c>
      <c r="Q150" s="201">
        <v>6.9999999999999999E-4</v>
      </c>
      <c r="R150" s="201">
        <f>Q150*H150</f>
        <v>0.18284</v>
      </c>
      <c r="S150" s="201">
        <v>0</v>
      </c>
      <c r="T150" s="202">
        <f>S150*H150</f>
        <v>0</v>
      </c>
      <c r="AR150" s="24" t="s">
        <v>134</v>
      </c>
      <c r="AT150" s="24" t="s">
        <v>129</v>
      </c>
      <c r="AU150" s="24" t="s">
        <v>86</v>
      </c>
      <c r="AY150" s="24" t="s">
        <v>127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4" t="s">
        <v>24</v>
      </c>
      <c r="BK150" s="203">
        <f>ROUND(I150*H150,2)</f>
        <v>0</v>
      </c>
      <c r="BL150" s="24" t="s">
        <v>134</v>
      </c>
      <c r="BM150" s="24" t="s">
        <v>228</v>
      </c>
    </row>
    <row r="151" spans="2:65" s="1" customFormat="1" ht="12">
      <c r="B151" s="41"/>
      <c r="C151" s="63"/>
      <c r="D151" s="204" t="s">
        <v>136</v>
      </c>
      <c r="E151" s="63"/>
      <c r="F151" s="205" t="s">
        <v>229</v>
      </c>
      <c r="G151" s="63"/>
      <c r="H151" s="63"/>
      <c r="I151" s="163"/>
      <c r="J151" s="63"/>
      <c r="K151" s="63"/>
      <c r="L151" s="61"/>
      <c r="M151" s="206"/>
      <c r="N151" s="42"/>
      <c r="O151" s="42"/>
      <c r="P151" s="42"/>
      <c r="Q151" s="42"/>
      <c r="R151" s="42"/>
      <c r="S151" s="42"/>
      <c r="T151" s="78"/>
      <c r="AT151" s="24" t="s">
        <v>136</v>
      </c>
      <c r="AU151" s="24" t="s">
        <v>86</v>
      </c>
    </row>
    <row r="152" spans="2:65" s="12" customFormat="1" ht="12">
      <c r="B152" s="217"/>
      <c r="C152" s="218"/>
      <c r="D152" s="204" t="s">
        <v>138</v>
      </c>
      <c r="E152" s="219" t="s">
        <v>22</v>
      </c>
      <c r="F152" s="220" t="s">
        <v>230</v>
      </c>
      <c r="G152" s="218"/>
      <c r="H152" s="221">
        <v>205.2</v>
      </c>
      <c r="I152" s="222"/>
      <c r="J152" s="218"/>
      <c r="K152" s="218"/>
      <c r="L152" s="223"/>
      <c r="M152" s="224"/>
      <c r="N152" s="225"/>
      <c r="O152" s="225"/>
      <c r="P152" s="225"/>
      <c r="Q152" s="225"/>
      <c r="R152" s="225"/>
      <c r="S152" s="225"/>
      <c r="T152" s="226"/>
      <c r="AT152" s="227" t="s">
        <v>138</v>
      </c>
      <c r="AU152" s="227" t="s">
        <v>86</v>
      </c>
      <c r="AV152" s="12" t="s">
        <v>86</v>
      </c>
      <c r="AW152" s="12" t="s">
        <v>39</v>
      </c>
      <c r="AX152" s="12" t="s">
        <v>76</v>
      </c>
      <c r="AY152" s="227" t="s">
        <v>127</v>
      </c>
    </row>
    <row r="153" spans="2:65" s="12" customFormat="1" ht="12">
      <c r="B153" s="217"/>
      <c r="C153" s="218"/>
      <c r="D153" s="204" t="s">
        <v>138</v>
      </c>
      <c r="E153" s="219" t="s">
        <v>22</v>
      </c>
      <c r="F153" s="220" t="s">
        <v>231</v>
      </c>
      <c r="G153" s="218"/>
      <c r="H153" s="221">
        <v>56</v>
      </c>
      <c r="I153" s="222"/>
      <c r="J153" s="218"/>
      <c r="K153" s="218"/>
      <c r="L153" s="223"/>
      <c r="M153" s="224"/>
      <c r="N153" s="225"/>
      <c r="O153" s="225"/>
      <c r="P153" s="225"/>
      <c r="Q153" s="225"/>
      <c r="R153" s="225"/>
      <c r="S153" s="225"/>
      <c r="T153" s="226"/>
      <c r="AT153" s="227" t="s">
        <v>138</v>
      </c>
      <c r="AU153" s="227" t="s">
        <v>86</v>
      </c>
      <c r="AV153" s="12" t="s">
        <v>86</v>
      </c>
      <c r="AW153" s="12" t="s">
        <v>39</v>
      </c>
      <c r="AX153" s="12" t="s">
        <v>76</v>
      </c>
      <c r="AY153" s="227" t="s">
        <v>127</v>
      </c>
    </row>
    <row r="154" spans="2:65" s="14" customFormat="1" ht="12">
      <c r="B154" s="239"/>
      <c r="C154" s="240"/>
      <c r="D154" s="204" t="s">
        <v>138</v>
      </c>
      <c r="E154" s="241" t="s">
        <v>22</v>
      </c>
      <c r="F154" s="242" t="s">
        <v>170</v>
      </c>
      <c r="G154" s="240"/>
      <c r="H154" s="243">
        <v>261.2</v>
      </c>
      <c r="I154" s="244"/>
      <c r="J154" s="240"/>
      <c r="K154" s="240"/>
      <c r="L154" s="245"/>
      <c r="M154" s="246"/>
      <c r="N154" s="247"/>
      <c r="O154" s="247"/>
      <c r="P154" s="247"/>
      <c r="Q154" s="247"/>
      <c r="R154" s="247"/>
      <c r="S154" s="247"/>
      <c r="T154" s="248"/>
      <c r="AT154" s="249" t="s">
        <v>138</v>
      </c>
      <c r="AU154" s="249" t="s">
        <v>86</v>
      </c>
      <c r="AV154" s="14" t="s">
        <v>134</v>
      </c>
      <c r="AW154" s="14" t="s">
        <v>39</v>
      </c>
      <c r="AX154" s="14" t="s">
        <v>24</v>
      </c>
      <c r="AY154" s="249" t="s">
        <v>127</v>
      </c>
    </row>
    <row r="155" spans="2:65" s="1" customFormat="1" ht="16.5" customHeight="1">
      <c r="B155" s="41"/>
      <c r="C155" s="192" t="s">
        <v>10</v>
      </c>
      <c r="D155" s="192" t="s">
        <v>129</v>
      </c>
      <c r="E155" s="193" t="s">
        <v>232</v>
      </c>
      <c r="F155" s="194" t="s">
        <v>233</v>
      </c>
      <c r="G155" s="195" t="s">
        <v>216</v>
      </c>
      <c r="H155" s="196">
        <v>261.2</v>
      </c>
      <c r="I155" s="197"/>
      <c r="J155" s="198">
        <f>ROUND(I155*H155,2)</f>
        <v>0</v>
      </c>
      <c r="K155" s="194" t="s">
        <v>133</v>
      </c>
      <c r="L155" s="61"/>
      <c r="M155" s="199" t="s">
        <v>22</v>
      </c>
      <c r="N155" s="200" t="s">
        <v>47</v>
      </c>
      <c r="O155" s="42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134</v>
      </c>
      <c r="AT155" s="24" t="s">
        <v>129</v>
      </c>
      <c r="AU155" s="24" t="s">
        <v>86</v>
      </c>
      <c r="AY155" s="24" t="s">
        <v>127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134</v>
      </c>
      <c r="BM155" s="24" t="s">
        <v>234</v>
      </c>
    </row>
    <row r="156" spans="2:65" s="1" customFormat="1" ht="24">
      <c r="B156" s="41"/>
      <c r="C156" s="63"/>
      <c r="D156" s="204" t="s">
        <v>136</v>
      </c>
      <c r="E156" s="63"/>
      <c r="F156" s="205" t="s">
        <v>235</v>
      </c>
      <c r="G156" s="63"/>
      <c r="H156" s="63"/>
      <c r="I156" s="163"/>
      <c r="J156" s="63"/>
      <c r="K156" s="63"/>
      <c r="L156" s="61"/>
      <c r="M156" s="206"/>
      <c r="N156" s="42"/>
      <c r="O156" s="42"/>
      <c r="P156" s="42"/>
      <c r="Q156" s="42"/>
      <c r="R156" s="42"/>
      <c r="S156" s="42"/>
      <c r="T156" s="78"/>
      <c r="AT156" s="24" t="s">
        <v>136</v>
      </c>
      <c r="AU156" s="24" t="s">
        <v>86</v>
      </c>
    </row>
    <row r="157" spans="2:65" s="1" customFormat="1" ht="16.5" customHeight="1">
      <c r="B157" s="41"/>
      <c r="C157" s="192" t="s">
        <v>236</v>
      </c>
      <c r="D157" s="192" t="s">
        <v>129</v>
      </c>
      <c r="E157" s="193" t="s">
        <v>237</v>
      </c>
      <c r="F157" s="194" t="s">
        <v>238</v>
      </c>
      <c r="G157" s="195" t="s">
        <v>154</v>
      </c>
      <c r="H157" s="196">
        <v>147.19999999999999</v>
      </c>
      <c r="I157" s="197"/>
      <c r="J157" s="198">
        <f>ROUND(I157*H157,2)</f>
        <v>0</v>
      </c>
      <c r="K157" s="194" t="s">
        <v>133</v>
      </c>
      <c r="L157" s="61"/>
      <c r="M157" s="199" t="s">
        <v>22</v>
      </c>
      <c r="N157" s="200" t="s">
        <v>47</v>
      </c>
      <c r="O157" s="42"/>
      <c r="P157" s="201">
        <f>O157*H157</f>
        <v>0</v>
      </c>
      <c r="Q157" s="201">
        <v>4.6000000000000001E-4</v>
      </c>
      <c r="R157" s="201">
        <f>Q157*H157</f>
        <v>6.7711999999999994E-2</v>
      </c>
      <c r="S157" s="201">
        <v>0</v>
      </c>
      <c r="T157" s="202">
        <f>S157*H157</f>
        <v>0</v>
      </c>
      <c r="AR157" s="24" t="s">
        <v>134</v>
      </c>
      <c r="AT157" s="24" t="s">
        <v>129</v>
      </c>
      <c r="AU157" s="24" t="s">
        <v>86</v>
      </c>
      <c r="AY157" s="24" t="s">
        <v>127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24</v>
      </c>
      <c r="BK157" s="203">
        <f>ROUND(I157*H157,2)</f>
        <v>0</v>
      </c>
      <c r="BL157" s="24" t="s">
        <v>134</v>
      </c>
      <c r="BM157" s="24" t="s">
        <v>239</v>
      </c>
    </row>
    <row r="158" spans="2:65" s="1" customFormat="1" ht="24">
      <c r="B158" s="41"/>
      <c r="C158" s="63"/>
      <c r="D158" s="204" t="s">
        <v>136</v>
      </c>
      <c r="E158" s="63"/>
      <c r="F158" s="205" t="s">
        <v>240</v>
      </c>
      <c r="G158" s="63"/>
      <c r="H158" s="63"/>
      <c r="I158" s="163"/>
      <c r="J158" s="63"/>
      <c r="K158" s="63"/>
      <c r="L158" s="61"/>
      <c r="M158" s="206"/>
      <c r="N158" s="42"/>
      <c r="O158" s="42"/>
      <c r="P158" s="42"/>
      <c r="Q158" s="42"/>
      <c r="R158" s="42"/>
      <c r="S158" s="42"/>
      <c r="T158" s="78"/>
      <c r="AT158" s="24" t="s">
        <v>136</v>
      </c>
      <c r="AU158" s="24" t="s">
        <v>86</v>
      </c>
    </row>
    <row r="159" spans="2:65" s="12" customFormat="1" ht="12">
      <c r="B159" s="217"/>
      <c r="C159" s="218"/>
      <c r="D159" s="204" t="s">
        <v>138</v>
      </c>
      <c r="E159" s="219" t="s">
        <v>22</v>
      </c>
      <c r="F159" s="220" t="s">
        <v>241</v>
      </c>
      <c r="G159" s="218"/>
      <c r="H159" s="221">
        <v>133.19999999999999</v>
      </c>
      <c r="I159" s="222"/>
      <c r="J159" s="218"/>
      <c r="K159" s="218"/>
      <c r="L159" s="223"/>
      <c r="M159" s="224"/>
      <c r="N159" s="225"/>
      <c r="O159" s="225"/>
      <c r="P159" s="225"/>
      <c r="Q159" s="225"/>
      <c r="R159" s="225"/>
      <c r="S159" s="225"/>
      <c r="T159" s="226"/>
      <c r="AT159" s="227" t="s">
        <v>138</v>
      </c>
      <c r="AU159" s="227" t="s">
        <v>86</v>
      </c>
      <c r="AV159" s="12" t="s">
        <v>86</v>
      </c>
      <c r="AW159" s="12" t="s">
        <v>39</v>
      </c>
      <c r="AX159" s="12" t="s">
        <v>76</v>
      </c>
      <c r="AY159" s="227" t="s">
        <v>127</v>
      </c>
    </row>
    <row r="160" spans="2:65" s="12" customFormat="1" ht="12">
      <c r="B160" s="217"/>
      <c r="C160" s="218"/>
      <c r="D160" s="204" t="s">
        <v>138</v>
      </c>
      <c r="E160" s="219" t="s">
        <v>22</v>
      </c>
      <c r="F160" s="220" t="s">
        <v>242</v>
      </c>
      <c r="G160" s="218"/>
      <c r="H160" s="221">
        <v>14</v>
      </c>
      <c r="I160" s="222"/>
      <c r="J160" s="218"/>
      <c r="K160" s="218"/>
      <c r="L160" s="223"/>
      <c r="M160" s="224"/>
      <c r="N160" s="225"/>
      <c r="O160" s="225"/>
      <c r="P160" s="225"/>
      <c r="Q160" s="225"/>
      <c r="R160" s="225"/>
      <c r="S160" s="225"/>
      <c r="T160" s="226"/>
      <c r="AT160" s="227" t="s">
        <v>138</v>
      </c>
      <c r="AU160" s="227" t="s">
        <v>86</v>
      </c>
      <c r="AV160" s="12" t="s">
        <v>86</v>
      </c>
      <c r="AW160" s="12" t="s">
        <v>39</v>
      </c>
      <c r="AX160" s="12" t="s">
        <v>76</v>
      </c>
      <c r="AY160" s="227" t="s">
        <v>127</v>
      </c>
    </row>
    <row r="161" spans="2:65" s="14" customFormat="1" ht="12">
      <c r="B161" s="239"/>
      <c r="C161" s="240"/>
      <c r="D161" s="204" t="s">
        <v>138</v>
      </c>
      <c r="E161" s="241" t="s">
        <v>22</v>
      </c>
      <c r="F161" s="242" t="s">
        <v>170</v>
      </c>
      <c r="G161" s="240"/>
      <c r="H161" s="243">
        <v>147.19999999999999</v>
      </c>
      <c r="I161" s="244"/>
      <c r="J161" s="240"/>
      <c r="K161" s="240"/>
      <c r="L161" s="245"/>
      <c r="M161" s="246"/>
      <c r="N161" s="247"/>
      <c r="O161" s="247"/>
      <c r="P161" s="247"/>
      <c r="Q161" s="247"/>
      <c r="R161" s="247"/>
      <c r="S161" s="247"/>
      <c r="T161" s="248"/>
      <c r="AT161" s="249" t="s">
        <v>138</v>
      </c>
      <c r="AU161" s="249" t="s">
        <v>86</v>
      </c>
      <c r="AV161" s="14" t="s">
        <v>134</v>
      </c>
      <c r="AW161" s="14" t="s">
        <v>39</v>
      </c>
      <c r="AX161" s="14" t="s">
        <v>24</v>
      </c>
      <c r="AY161" s="249" t="s">
        <v>127</v>
      </c>
    </row>
    <row r="162" spans="2:65" s="1" customFormat="1" ht="16.5" customHeight="1">
      <c r="B162" s="41"/>
      <c r="C162" s="192" t="s">
        <v>243</v>
      </c>
      <c r="D162" s="192" t="s">
        <v>129</v>
      </c>
      <c r="E162" s="193" t="s">
        <v>244</v>
      </c>
      <c r="F162" s="194" t="s">
        <v>245</v>
      </c>
      <c r="G162" s="195" t="s">
        <v>154</v>
      </c>
      <c r="H162" s="196">
        <v>147.19999999999999</v>
      </c>
      <c r="I162" s="197"/>
      <c r="J162" s="198">
        <f>ROUND(I162*H162,2)</f>
        <v>0</v>
      </c>
      <c r="K162" s="194" t="s">
        <v>133</v>
      </c>
      <c r="L162" s="61"/>
      <c r="M162" s="199" t="s">
        <v>22</v>
      </c>
      <c r="N162" s="200" t="s">
        <v>47</v>
      </c>
      <c r="O162" s="42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4" t="s">
        <v>134</v>
      </c>
      <c r="AT162" s="24" t="s">
        <v>129</v>
      </c>
      <c r="AU162" s="24" t="s">
        <v>86</v>
      </c>
      <c r="AY162" s="24" t="s">
        <v>127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24</v>
      </c>
      <c r="BK162" s="203">
        <f>ROUND(I162*H162,2)</f>
        <v>0</v>
      </c>
      <c r="BL162" s="24" t="s">
        <v>134</v>
      </c>
      <c r="BM162" s="24" t="s">
        <v>246</v>
      </c>
    </row>
    <row r="163" spans="2:65" s="1" customFormat="1" ht="24">
      <c r="B163" s="41"/>
      <c r="C163" s="63"/>
      <c r="D163" s="204" t="s">
        <v>136</v>
      </c>
      <c r="E163" s="63"/>
      <c r="F163" s="205" t="s">
        <v>247</v>
      </c>
      <c r="G163" s="63"/>
      <c r="H163" s="63"/>
      <c r="I163" s="163"/>
      <c r="J163" s="63"/>
      <c r="K163" s="63"/>
      <c r="L163" s="61"/>
      <c r="M163" s="206"/>
      <c r="N163" s="42"/>
      <c r="O163" s="42"/>
      <c r="P163" s="42"/>
      <c r="Q163" s="42"/>
      <c r="R163" s="42"/>
      <c r="S163" s="42"/>
      <c r="T163" s="78"/>
      <c r="AT163" s="24" t="s">
        <v>136</v>
      </c>
      <c r="AU163" s="24" t="s">
        <v>86</v>
      </c>
    </row>
    <row r="164" spans="2:65" s="1" customFormat="1" ht="16.5" customHeight="1">
      <c r="B164" s="41"/>
      <c r="C164" s="192" t="s">
        <v>248</v>
      </c>
      <c r="D164" s="192" t="s">
        <v>129</v>
      </c>
      <c r="E164" s="193" t="s">
        <v>249</v>
      </c>
      <c r="F164" s="194" t="s">
        <v>250</v>
      </c>
      <c r="G164" s="195" t="s">
        <v>154</v>
      </c>
      <c r="H164" s="196">
        <v>50.963000000000001</v>
      </c>
      <c r="I164" s="197"/>
      <c r="J164" s="198">
        <f>ROUND(I164*H164,2)</f>
        <v>0</v>
      </c>
      <c r="K164" s="194" t="s">
        <v>133</v>
      </c>
      <c r="L164" s="61"/>
      <c r="M164" s="199" t="s">
        <v>22</v>
      </c>
      <c r="N164" s="200" t="s">
        <v>47</v>
      </c>
      <c r="O164" s="42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134</v>
      </c>
      <c r="AT164" s="24" t="s">
        <v>129</v>
      </c>
      <c r="AU164" s="24" t="s">
        <v>86</v>
      </c>
      <c r="AY164" s="24" t="s">
        <v>127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134</v>
      </c>
      <c r="BM164" s="24" t="s">
        <v>251</v>
      </c>
    </row>
    <row r="165" spans="2:65" s="1" customFormat="1" ht="36">
      <c r="B165" s="41"/>
      <c r="C165" s="63"/>
      <c r="D165" s="204" t="s">
        <v>136</v>
      </c>
      <c r="E165" s="63"/>
      <c r="F165" s="205" t="s">
        <v>252</v>
      </c>
      <c r="G165" s="63"/>
      <c r="H165" s="63"/>
      <c r="I165" s="163"/>
      <c r="J165" s="63"/>
      <c r="K165" s="63"/>
      <c r="L165" s="61"/>
      <c r="M165" s="206"/>
      <c r="N165" s="42"/>
      <c r="O165" s="42"/>
      <c r="P165" s="42"/>
      <c r="Q165" s="42"/>
      <c r="R165" s="42"/>
      <c r="S165" s="42"/>
      <c r="T165" s="78"/>
      <c r="AT165" s="24" t="s">
        <v>136</v>
      </c>
      <c r="AU165" s="24" t="s">
        <v>86</v>
      </c>
    </row>
    <row r="166" spans="2:65" s="12" customFormat="1" ht="12">
      <c r="B166" s="217"/>
      <c r="C166" s="218"/>
      <c r="D166" s="204" t="s">
        <v>138</v>
      </c>
      <c r="E166" s="219" t="s">
        <v>22</v>
      </c>
      <c r="F166" s="220" t="s">
        <v>253</v>
      </c>
      <c r="G166" s="218"/>
      <c r="H166" s="221">
        <v>50.963000000000001</v>
      </c>
      <c r="I166" s="222"/>
      <c r="J166" s="218"/>
      <c r="K166" s="218"/>
      <c r="L166" s="223"/>
      <c r="M166" s="224"/>
      <c r="N166" s="225"/>
      <c r="O166" s="225"/>
      <c r="P166" s="225"/>
      <c r="Q166" s="225"/>
      <c r="R166" s="225"/>
      <c r="S166" s="225"/>
      <c r="T166" s="226"/>
      <c r="AT166" s="227" t="s">
        <v>138</v>
      </c>
      <c r="AU166" s="227" t="s">
        <v>86</v>
      </c>
      <c r="AV166" s="12" t="s">
        <v>86</v>
      </c>
      <c r="AW166" s="12" t="s">
        <v>39</v>
      </c>
      <c r="AX166" s="12" t="s">
        <v>24</v>
      </c>
      <c r="AY166" s="227" t="s">
        <v>127</v>
      </c>
    </row>
    <row r="167" spans="2:65" s="1" customFormat="1" ht="16.5" customHeight="1">
      <c r="B167" s="41"/>
      <c r="C167" s="192" t="s">
        <v>254</v>
      </c>
      <c r="D167" s="192" t="s">
        <v>129</v>
      </c>
      <c r="E167" s="193" t="s">
        <v>255</v>
      </c>
      <c r="F167" s="194" t="s">
        <v>256</v>
      </c>
      <c r="G167" s="195" t="s">
        <v>154</v>
      </c>
      <c r="H167" s="196">
        <v>85.977999999999994</v>
      </c>
      <c r="I167" s="197"/>
      <c r="J167" s="198">
        <f>ROUND(I167*H167,2)</f>
        <v>0</v>
      </c>
      <c r="K167" s="194" t="s">
        <v>133</v>
      </c>
      <c r="L167" s="61"/>
      <c r="M167" s="199" t="s">
        <v>22</v>
      </c>
      <c r="N167" s="200" t="s">
        <v>47</v>
      </c>
      <c r="O167" s="42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4" t="s">
        <v>134</v>
      </c>
      <c r="AT167" s="24" t="s">
        <v>129</v>
      </c>
      <c r="AU167" s="24" t="s">
        <v>86</v>
      </c>
      <c r="AY167" s="24" t="s">
        <v>127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4" t="s">
        <v>24</v>
      </c>
      <c r="BK167" s="203">
        <f>ROUND(I167*H167,2)</f>
        <v>0</v>
      </c>
      <c r="BL167" s="24" t="s">
        <v>134</v>
      </c>
      <c r="BM167" s="24" t="s">
        <v>257</v>
      </c>
    </row>
    <row r="168" spans="2:65" s="1" customFormat="1" ht="36">
      <c r="B168" s="41"/>
      <c r="C168" s="63"/>
      <c r="D168" s="204" t="s">
        <v>136</v>
      </c>
      <c r="E168" s="63"/>
      <c r="F168" s="205" t="s">
        <v>258</v>
      </c>
      <c r="G168" s="63"/>
      <c r="H168" s="63"/>
      <c r="I168" s="163"/>
      <c r="J168" s="63"/>
      <c r="K168" s="63"/>
      <c r="L168" s="61"/>
      <c r="M168" s="206"/>
      <c r="N168" s="42"/>
      <c r="O168" s="42"/>
      <c r="P168" s="42"/>
      <c r="Q168" s="42"/>
      <c r="R168" s="42"/>
      <c r="S168" s="42"/>
      <c r="T168" s="78"/>
      <c r="AT168" s="24" t="s">
        <v>136</v>
      </c>
      <c r="AU168" s="24" t="s">
        <v>86</v>
      </c>
    </row>
    <row r="169" spans="2:65" s="12" customFormat="1" ht="12">
      <c r="B169" s="217"/>
      <c r="C169" s="218"/>
      <c r="D169" s="204" t="s">
        <v>138</v>
      </c>
      <c r="E169" s="219" t="s">
        <v>22</v>
      </c>
      <c r="F169" s="220" t="s">
        <v>259</v>
      </c>
      <c r="G169" s="218"/>
      <c r="H169" s="221">
        <v>85.977999999999994</v>
      </c>
      <c r="I169" s="222"/>
      <c r="J169" s="218"/>
      <c r="K169" s="218"/>
      <c r="L169" s="223"/>
      <c r="M169" s="224"/>
      <c r="N169" s="225"/>
      <c r="O169" s="225"/>
      <c r="P169" s="225"/>
      <c r="Q169" s="225"/>
      <c r="R169" s="225"/>
      <c r="S169" s="225"/>
      <c r="T169" s="226"/>
      <c r="AT169" s="227" t="s">
        <v>138</v>
      </c>
      <c r="AU169" s="227" t="s">
        <v>86</v>
      </c>
      <c r="AV169" s="12" t="s">
        <v>86</v>
      </c>
      <c r="AW169" s="12" t="s">
        <v>39</v>
      </c>
      <c r="AX169" s="12" t="s">
        <v>24</v>
      </c>
      <c r="AY169" s="227" t="s">
        <v>127</v>
      </c>
    </row>
    <row r="170" spans="2:65" s="1" customFormat="1" ht="16.5" customHeight="1">
      <c r="B170" s="41"/>
      <c r="C170" s="192" t="s">
        <v>260</v>
      </c>
      <c r="D170" s="192" t="s">
        <v>129</v>
      </c>
      <c r="E170" s="193" t="s">
        <v>261</v>
      </c>
      <c r="F170" s="194" t="s">
        <v>262</v>
      </c>
      <c r="G170" s="195" t="s">
        <v>154</v>
      </c>
      <c r="H170" s="196">
        <v>72.001000000000005</v>
      </c>
      <c r="I170" s="197"/>
      <c r="J170" s="198">
        <f>ROUND(I170*H170,2)</f>
        <v>0</v>
      </c>
      <c r="K170" s="194" t="s">
        <v>133</v>
      </c>
      <c r="L170" s="61"/>
      <c r="M170" s="199" t="s">
        <v>22</v>
      </c>
      <c r="N170" s="200" t="s">
        <v>47</v>
      </c>
      <c r="O170" s="42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4" t="s">
        <v>134</v>
      </c>
      <c r="AT170" s="24" t="s">
        <v>129</v>
      </c>
      <c r="AU170" s="24" t="s">
        <v>86</v>
      </c>
      <c r="AY170" s="24" t="s">
        <v>127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24</v>
      </c>
      <c r="BK170" s="203">
        <f>ROUND(I170*H170,2)</f>
        <v>0</v>
      </c>
      <c r="BL170" s="24" t="s">
        <v>134</v>
      </c>
      <c r="BM170" s="24" t="s">
        <v>263</v>
      </c>
    </row>
    <row r="171" spans="2:65" s="1" customFormat="1" ht="36">
      <c r="B171" s="41"/>
      <c r="C171" s="63"/>
      <c r="D171" s="204" t="s">
        <v>136</v>
      </c>
      <c r="E171" s="63"/>
      <c r="F171" s="205" t="s">
        <v>264</v>
      </c>
      <c r="G171" s="63"/>
      <c r="H171" s="63"/>
      <c r="I171" s="163"/>
      <c r="J171" s="63"/>
      <c r="K171" s="63"/>
      <c r="L171" s="61"/>
      <c r="M171" s="206"/>
      <c r="N171" s="42"/>
      <c r="O171" s="42"/>
      <c r="P171" s="42"/>
      <c r="Q171" s="42"/>
      <c r="R171" s="42"/>
      <c r="S171" s="42"/>
      <c r="T171" s="78"/>
      <c r="AT171" s="24" t="s">
        <v>136</v>
      </c>
      <c r="AU171" s="24" t="s">
        <v>86</v>
      </c>
    </row>
    <row r="172" spans="2:65" s="12" customFormat="1" ht="12">
      <c r="B172" s="217"/>
      <c r="C172" s="218"/>
      <c r="D172" s="204" t="s">
        <v>138</v>
      </c>
      <c r="E172" s="219" t="s">
        <v>22</v>
      </c>
      <c r="F172" s="220" t="s">
        <v>265</v>
      </c>
      <c r="G172" s="218"/>
      <c r="H172" s="221">
        <v>72.001000000000005</v>
      </c>
      <c r="I172" s="222"/>
      <c r="J172" s="218"/>
      <c r="K172" s="218"/>
      <c r="L172" s="223"/>
      <c r="M172" s="224"/>
      <c r="N172" s="225"/>
      <c r="O172" s="225"/>
      <c r="P172" s="225"/>
      <c r="Q172" s="225"/>
      <c r="R172" s="225"/>
      <c r="S172" s="225"/>
      <c r="T172" s="226"/>
      <c r="AT172" s="227" t="s">
        <v>138</v>
      </c>
      <c r="AU172" s="227" t="s">
        <v>86</v>
      </c>
      <c r="AV172" s="12" t="s">
        <v>86</v>
      </c>
      <c r="AW172" s="12" t="s">
        <v>39</v>
      </c>
      <c r="AX172" s="12" t="s">
        <v>24</v>
      </c>
      <c r="AY172" s="227" t="s">
        <v>127</v>
      </c>
    </row>
    <row r="173" spans="2:65" s="1" customFormat="1" ht="25.5" customHeight="1">
      <c r="B173" s="41"/>
      <c r="C173" s="192" t="s">
        <v>9</v>
      </c>
      <c r="D173" s="192" t="s">
        <v>129</v>
      </c>
      <c r="E173" s="193" t="s">
        <v>266</v>
      </c>
      <c r="F173" s="194" t="s">
        <v>267</v>
      </c>
      <c r="G173" s="195" t="s">
        <v>154</v>
      </c>
      <c r="H173" s="196">
        <v>144.00200000000001</v>
      </c>
      <c r="I173" s="197"/>
      <c r="J173" s="198">
        <f>ROUND(I173*H173,2)</f>
        <v>0</v>
      </c>
      <c r="K173" s="194" t="s">
        <v>133</v>
      </c>
      <c r="L173" s="61"/>
      <c r="M173" s="199" t="s">
        <v>22</v>
      </c>
      <c r="N173" s="200" t="s">
        <v>47</v>
      </c>
      <c r="O173" s="42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4" t="s">
        <v>134</v>
      </c>
      <c r="AT173" s="24" t="s">
        <v>129</v>
      </c>
      <c r="AU173" s="24" t="s">
        <v>86</v>
      </c>
      <c r="AY173" s="24" t="s">
        <v>127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24</v>
      </c>
      <c r="BK173" s="203">
        <f>ROUND(I173*H173,2)</f>
        <v>0</v>
      </c>
      <c r="BL173" s="24" t="s">
        <v>134</v>
      </c>
      <c r="BM173" s="24" t="s">
        <v>268</v>
      </c>
    </row>
    <row r="174" spans="2:65" s="1" customFormat="1" ht="36">
      <c r="B174" s="41"/>
      <c r="C174" s="63"/>
      <c r="D174" s="204" t="s">
        <v>136</v>
      </c>
      <c r="E174" s="63"/>
      <c r="F174" s="205" t="s">
        <v>269</v>
      </c>
      <c r="G174" s="63"/>
      <c r="H174" s="63"/>
      <c r="I174" s="163"/>
      <c r="J174" s="63"/>
      <c r="K174" s="63"/>
      <c r="L174" s="61"/>
      <c r="M174" s="206"/>
      <c r="N174" s="42"/>
      <c r="O174" s="42"/>
      <c r="P174" s="42"/>
      <c r="Q174" s="42"/>
      <c r="R174" s="42"/>
      <c r="S174" s="42"/>
      <c r="T174" s="78"/>
      <c r="AT174" s="24" t="s">
        <v>136</v>
      </c>
      <c r="AU174" s="24" t="s">
        <v>86</v>
      </c>
    </row>
    <row r="175" spans="2:65" s="12" customFormat="1" ht="12">
      <c r="B175" s="217"/>
      <c r="C175" s="218"/>
      <c r="D175" s="204" t="s">
        <v>138</v>
      </c>
      <c r="E175" s="219" t="s">
        <v>22</v>
      </c>
      <c r="F175" s="220" t="s">
        <v>270</v>
      </c>
      <c r="G175" s="218"/>
      <c r="H175" s="221">
        <v>144.00200000000001</v>
      </c>
      <c r="I175" s="222"/>
      <c r="J175" s="218"/>
      <c r="K175" s="218"/>
      <c r="L175" s="223"/>
      <c r="M175" s="224"/>
      <c r="N175" s="225"/>
      <c r="O175" s="225"/>
      <c r="P175" s="225"/>
      <c r="Q175" s="225"/>
      <c r="R175" s="225"/>
      <c r="S175" s="225"/>
      <c r="T175" s="226"/>
      <c r="AT175" s="227" t="s">
        <v>138</v>
      </c>
      <c r="AU175" s="227" t="s">
        <v>86</v>
      </c>
      <c r="AV175" s="12" t="s">
        <v>86</v>
      </c>
      <c r="AW175" s="12" t="s">
        <v>39</v>
      </c>
      <c r="AX175" s="12" t="s">
        <v>24</v>
      </c>
      <c r="AY175" s="227" t="s">
        <v>127</v>
      </c>
    </row>
    <row r="176" spans="2:65" s="1" customFormat="1" ht="16.5" customHeight="1">
      <c r="B176" s="41"/>
      <c r="C176" s="192" t="s">
        <v>271</v>
      </c>
      <c r="D176" s="192" t="s">
        <v>129</v>
      </c>
      <c r="E176" s="193" t="s">
        <v>272</v>
      </c>
      <c r="F176" s="194" t="s">
        <v>273</v>
      </c>
      <c r="G176" s="195" t="s">
        <v>154</v>
      </c>
      <c r="H176" s="196">
        <v>92.991</v>
      </c>
      <c r="I176" s="197"/>
      <c r="J176" s="198">
        <f>ROUND(I176*H176,2)</f>
        <v>0</v>
      </c>
      <c r="K176" s="194" t="s">
        <v>133</v>
      </c>
      <c r="L176" s="61"/>
      <c r="M176" s="199" t="s">
        <v>22</v>
      </c>
      <c r="N176" s="200" t="s">
        <v>47</v>
      </c>
      <c r="O176" s="42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134</v>
      </c>
      <c r="AT176" s="24" t="s">
        <v>129</v>
      </c>
      <c r="AU176" s="24" t="s">
        <v>86</v>
      </c>
      <c r="AY176" s="24" t="s">
        <v>127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134</v>
      </c>
      <c r="BM176" s="24" t="s">
        <v>274</v>
      </c>
    </row>
    <row r="177" spans="2:65" s="1" customFormat="1" ht="36">
      <c r="B177" s="41"/>
      <c r="C177" s="63"/>
      <c r="D177" s="204" t="s">
        <v>136</v>
      </c>
      <c r="E177" s="63"/>
      <c r="F177" s="205" t="s">
        <v>275</v>
      </c>
      <c r="G177" s="63"/>
      <c r="H177" s="63"/>
      <c r="I177" s="163"/>
      <c r="J177" s="63"/>
      <c r="K177" s="63"/>
      <c r="L177" s="61"/>
      <c r="M177" s="206"/>
      <c r="N177" s="42"/>
      <c r="O177" s="42"/>
      <c r="P177" s="42"/>
      <c r="Q177" s="42"/>
      <c r="R177" s="42"/>
      <c r="S177" s="42"/>
      <c r="T177" s="78"/>
      <c r="AT177" s="24" t="s">
        <v>136</v>
      </c>
      <c r="AU177" s="24" t="s">
        <v>86</v>
      </c>
    </row>
    <row r="178" spans="2:65" s="12" customFormat="1" ht="12">
      <c r="B178" s="217"/>
      <c r="C178" s="218"/>
      <c r="D178" s="204" t="s">
        <v>138</v>
      </c>
      <c r="E178" s="219" t="s">
        <v>22</v>
      </c>
      <c r="F178" s="220" t="s">
        <v>276</v>
      </c>
      <c r="G178" s="218"/>
      <c r="H178" s="221">
        <v>92.991</v>
      </c>
      <c r="I178" s="222"/>
      <c r="J178" s="218"/>
      <c r="K178" s="218"/>
      <c r="L178" s="223"/>
      <c r="M178" s="224"/>
      <c r="N178" s="225"/>
      <c r="O178" s="225"/>
      <c r="P178" s="225"/>
      <c r="Q178" s="225"/>
      <c r="R178" s="225"/>
      <c r="S178" s="225"/>
      <c r="T178" s="226"/>
      <c r="AT178" s="227" t="s">
        <v>138</v>
      </c>
      <c r="AU178" s="227" t="s">
        <v>86</v>
      </c>
      <c r="AV178" s="12" t="s">
        <v>86</v>
      </c>
      <c r="AW178" s="12" t="s">
        <v>39</v>
      </c>
      <c r="AX178" s="12" t="s">
        <v>24</v>
      </c>
      <c r="AY178" s="227" t="s">
        <v>127</v>
      </c>
    </row>
    <row r="179" spans="2:65" s="1" customFormat="1" ht="25.5" customHeight="1">
      <c r="B179" s="41"/>
      <c r="C179" s="192" t="s">
        <v>277</v>
      </c>
      <c r="D179" s="192" t="s">
        <v>129</v>
      </c>
      <c r="E179" s="193" t="s">
        <v>278</v>
      </c>
      <c r="F179" s="194" t="s">
        <v>279</v>
      </c>
      <c r="G179" s="195" t="s">
        <v>154</v>
      </c>
      <c r="H179" s="196">
        <v>185.982</v>
      </c>
      <c r="I179" s="197"/>
      <c r="J179" s="198">
        <f>ROUND(I179*H179,2)</f>
        <v>0</v>
      </c>
      <c r="K179" s="194" t="s">
        <v>133</v>
      </c>
      <c r="L179" s="61"/>
      <c r="M179" s="199" t="s">
        <v>22</v>
      </c>
      <c r="N179" s="200" t="s">
        <v>47</v>
      </c>
      <c r="O179" s="42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4" t="s">
        <v>134</v>
      </c>
      <c r="AT179" s="24" t="s">
        <v>129</v>
      </c>
      <c r="AU179" s="24" t="s">
        <v>86</v>
      </c>
      <c r="AY179" s="24" t="s">
        <v>127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134</v>
      </c>
      <c r="BM179" s="24" t="s">
        <v>280</v>
      </c>
    </row>
    <row r="180" spans="2:65" s="1" customFormat="1" ht="36">
      <c r="B180" s="41"/>
      <c r="C180" s="63"/>
      <c r="D180" s="204" t="s">
        <v>136</v>
      </c>
      <c r="E180" s="63"/>
      <c r="F180" s="205" t="s">
        <v>281</v>
      </c>
      <c r="G180" s="63"/>
      <c r="H180" s="63"/>
      <c r="I180" s="163"/>
      <c r="J180" s="63"/>
      <c r="K180" s="63"/>
      <c r="L180" s="61"/>
      <c r="M180" s="206"/>
      <c r="N180" s="42"/>
      <c r="O180" s="42"/>
      <c r="P180" s="42"/>
      <c r="Q180" s="42"/>
      <c r="R180" s="42"/>
      <c r="S180" s="42"/>
      <c r="T180" s="78"/>
      <c r="AT180" s="24" t="s">
        <v>136</v>
      </c>
      <c r="AU180" s="24" t="s">
        <v>86</v>
      </c>
    </row>
    <row r="181" spans="2:65" s="12" customFormat="1" ht="12">
      <c r="B181" s="217"/>
      <c r="C181" s="218"/>
      <c r="D181" s="204" t="s">
        <v>138</v>
      </c>
      <c r="E181" s="219" t="s">
        <v>22</v>
      </c>
      <c r="F181" s="220" t="s">
        <v>282</v>
      </c>
      <c r="G181" s="218"/>
      <c r="H181" s="221">
        <v>185.982</v>
      </c>
      <c r="I181" s="222"/>
      <c r="J181" s="218"/>
      <c r="K181" s="218"/>
      <c r="L181" s="223"/>
      <c r="M181" s="224"/>
      <c r="N181" s="225"/>
      <c r="O181" s="225"/>
      <c r="P181" s="225"/>
      <c r="Q181" s="225"/>
      <c r="R181" s="225"/>
      <c r="S181" s="225"/>
      <c r="T181" s="226"/>
      <c r="AT181" s="227" t="s">
        <v>138</v>
      </c>
      <c r="AU181" s="227" t="s">
        <v>86</v>
      </c>
      <c r="AV181" s="12" t="s">
        <v>86</v>
      </c>
      <c r="AW181" s="12" t="s">
        <v>39</v>
      </c>
      <c r="AX181" s="12" t="s">
        <v>24</v>
      </c>
      <c r="AY181" s="227" t="s">
        <v>127</v>
      </c>
    </row>
    <row r="182" spans="2:65" s="1" customFormat="1" ht="16.5" customHeight="1">
      <c r="B182" s="41"/>
      <c r="C182" s="192" t="s">
        <v>283</v>
      </c>
      <c r="D182" s="192" t="s">
        <v>129</v>
      </c>
      <c r="E182" s="193" t="s">
        <v>284</v>
      </c>
      <c r="F182" s="194" t="s">
        <v>285</v>
      </c>
      <c r="G182" s="195" t="s">
        <v>286</v>
      </c>
      <c r="H182" s="196">
        <v>263.98700000000002</v>
      </c>
      <c r="I182" s="197"/>
      <c r="J182" s="198">
        <f>ROUND(I182*H182,2)</f>
        <v>0</v>
      </c>
      <c r="K182" s="194" t="s">
        <v>22</v>
      </c>
      <c r="L182" s="61"/>
      <c r="M182" s="199" t="s">
        <v>22</v>
      </c>
      <c r="N182" s="200" t="s">
        <v>47</v>
      </c>
      <c r="O182" s="42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AR182" s="24" t="s">
        <v>134</v>
      </c>
      <c r="AT182" s="24" t="s">
        <v>129</v>
      </c>
      <c r="AU182" s="24" t="s">
        <v>86</v>
      </c>
      <c r="AY182" s="24" t="s">
        <v>127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4" t="s">
        <v>24</v>
      </c>
      <c r="BK182" s="203">
        <f>ROUND(I182*H182,2)</f>
        <v>0</v>
      </c>
      <c r="BL182" s="24" t="s">
        <v>134</v>
      </c>
      <c r="BM182" s="24" t="s">
        <v>287</v>
      </c>
    </row>
    <row r="183" spans="2:65" s="1" customFormat="1" ht="12">
      <c r="B183" s="41"/>
      <c r="C183" s="63"/>
      <c r="D183" s="204" t="s">
        <v>136</v>
      </c>
      <c r="E183" s="63"/>
      <c r="F183" s="205" t="s">
        <v>288</v>
      </c>
      <c r="G183" s="63"/>
      <c r="H183" s="63"/>
      <c r="I183" s="163"/>
      <c r="J183" s="63"/>
      <c r="K183" s="63"/>
      <c r="L183" s="61"/>
      <c r="M183" s="206"/>
      <c r="N183" s="42"/>
      <c r="O183" s="42"/>
      <c r="P183" s="42"/>
      <c r="Q183" s="42"/>
      <c r="R183" s="42"/>
      <c r="S183" s="42"/>
      <c r="T183" s="78"/>
      <c r="AT183" s="24" t="s">
        <v>136</v>
      </c>
      <c r="AU183" s="24" t="s">
        <v>86</v>
      </c>
    </row>
    <row r="184" spans="2:65" s="12" customFormat="1" ht="12">
      <c r="B184" s="217"/>
      <c r="C184" s="218"/>
      <c r="D184" s="204" t="s">
        <v>138</v>
      </c>
      <c r="E184" s="219" t="s">
        <v>22</v>
      </c>
      <c r="F184" s="220" t="s">
        <v>289</v>
      </c>
      <c r="G184" s="218"/>
      <c r="H184" s="221">
        <v>263.98700000000002</v>
      </c>
      <c r="I184" s="222"/>
      <c r="J184" s="218"/>
      <c r="K184" s="218"/>
      <c r="L184" s="223"/>
      <c r="M184" s="224"/>
      <c r="N184" s="225"/>
      <c r="O184" s="225"/>
      <c r="P184" s="225"/>
      <c r="Q184" s="225"/>
      <c r="R184" s="225"/>
      <c r="S184" s="225"/>
      <c r="T184" s="226"/>
      <c r="AT184" s="227" t="s">
        <v>138</v>
      </c>
      <c r="AU184" s="227" t="s">
        <v>86</v>
      </c>
      <c r="AV184" s="12" t="s">
        <v>86</v>
      </c>
      <c r="AW184" s="12" t="s">
        <v>39</v>
      </c>
      <c r="AX184" s="12" t="s">
        <v>24</v>
      </c>
      <c r="AY184" s="227" t="s">
        <v>127</v>
      </c>
    </row>
    <row r="185" spans="2:65" s="1" customFormat="1" ht="16.5" customHeight="1">
      <c r="B185" s="41"/>
      <c r="C185" s="192" t="s">
        <v>290</v>
      </c>
      <c r="D185" s="192" t="s">
        <v>129</v>
      </c>
      <c r="E185" s="193" t="s">
        <v>291</v>
      </c>
      <c r="F185" s="194" t="s">
        <v>292</v>
      </c>
      <c r="G185" s="195" t="s">
        <v>154</v>
      </c>
      <c r="H185" s="196">
        <v>138.452</v>
      </c>
      <c r="I185" s="197"/>
      <c r="J185" s="198">
        <f>ROUND(I185*H185,2)</f>
        <v>0</v>
      </c>
      <c r="K185" s="194" t="s">
        <v>133</v>
      </c>
      <c r="L185" s="61"/>
      <c r="M185" s="199" t="s">
        <v>22</v>
      </c>
      <c r="N185" s="200" t="s">
        <v>47</v>
      </c>
      <c r="O185" s="42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4" t="s">
        <v>134</v>
      </c>
      <c r="AT185" s="24" t="s">
        <v>129</v>
      </c>
      <c r="AU185" s="24" t="s">
        <v>86</v>
      </c>
      <c r="AY185" s="24" t="s">
        <v>127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24</v>
      </c>
      <c r="BK185" s="203">
        <f>ROUND(I185*H185,2)</f>
        <v>0</v>
      </c>
      <c r="BL185" s="24" t="s">
        <v>134</v>
      </c>
      <c r="BM185" s="24" t="s">
        <v>293</v>
      </c>
    </row>
    <row r="186" spans="2:65" s="1" customFormat="1" ht="36">
      <c r="B186" s="41"/>
      <c r="C186" s="63"/>
      <c r="D186" s="204" t="s">
        <v>136</v>
      </c>
      <c r="E186" s="63"/>
      <c r="F186" s="205" t="s">
        <v>294</v>
      </c>
      <c r="G186" s="63"/>
      <c r="H186" s="63"/>
      <c r="I186" s="163"/>
      <c r="J186" s="63"/>
      <c r="K186" s="63"/>
      <c r="L186" s="61"/>
      <c r="M186" s="206"/>
      <c r="N186" s="42"/>
      <c r="O186" s="42"/>
      <c r="P186" s="42"/>
      <c r="Q186" s="42"/>
      <c r="R186" s="42"/>
      <c r="S186" s="42"/>
      <c r="T186" s="78"/>
      <c r="AT186" s="24" t="s">
        <v>136</v>
      </c>
      <c r="AU186" s="24" t="s">
        <v>86</v>
      </c>
    </row>
    <row r="187" spans="2:65" s="11" customFormat="1" ht="12">
      <c r="B187" s="207"/>
      <c r="C187" s="208"/>
      <c r="D187" s="204" t="s">
        <v>138</v>
      </c>
      <c r="E187" s="209" t="s">
        <v>22</v>
      </c>
      <c r="F187" s="210" t="s">
        <v>295</v>
      </c>
      <c r="G187" s="208"/>
      <c r="H187" s="209" t="s">
        <v>22</v>
      </c>
      <c r="I187" s="211"/>
      <c r="J187" s="208"/>
      <c r="K187" s="208"/>
      <c r="L187" s="212"/>
      <c r="M187" s="213"/>
      <c r="N187" s="214"/>
      <c r="O187" s="214"/>
      <c r="P187" s="214"/>
      <c r="Q187" s="214"/>
      <c r="R187" s="214"/>
      <c r="S187" s="214"/>
      <c r="T187" s="215"/>
      <c r="AT187" s="216" t="s">
        <v>138</v>
      </c>
      <c r="AU187" s="216" t="s">
        <v>86</v>
      </c>
      <c r="AV187" s="11" t="s">
        <v>24</v>
      </c>
      <c r="AW187" s="11" t="s">
        <v>39</v>
      </c>
      <c r="AX187" s="11" t="s">
        <v>76</v>
      </c>
      <c r="AY187" s="216" t="s">
        <v>127</v>
      </c>
    </row>
    <row r="188" spans="2:65" s="12" customFormat="1" ht="12">
      <c r="B188" s="217"/>
      <c r="C188" s="218"/>
      <c r="D188" s="204" t="s">
        <v>138</v>
      </c>
      <c r="E188" s="219" t="s">
        <v>22</v>
      </c>
      <c r="F188" s="220" t="s">
        <v>296</v>
      </c>
      <c r="G188" s="218"/>
      <c r="H188" s="221">
        <v>32.360999999999997</v>
      </c>
      <c r="I188" s="222"/>
      <c r="J188" s="218"/>
      <c r="K188" s="218"/>
      <c r="L188" s="223"/>
      <c r="M188" s="224"/>
      <c r="N188" s="225"/>
      <c r="O188" s="225"/>
      <c r="P188" s="225"/>
      <c r="Q188" s="225"/>
      <c r="R188" s="225"/>
      <c r="S188" s="225"/>
      <c r="T188" s="226"/>
      <c r="AT188" s="227" t="s">
        <v>138</v>
      </c>
      <c r="AU188" s="227" t="s">
        <v>86</v>
      </c>
      <c r="AV188" s="12" t="s">
        <v>86</v>
      </c>
      <c r="AW188" s="12" t="s">
        <v>39</v>
      </c>
      <c r="AX188" s="12" t="s">
        <v>76</v>
      </c>
      <c r="AY188" s="227" t="s">
        <v>127</v>
      </c>
    </row>
    <row r="189" spans="2:65" s="12" customFormat="1" ht="12">
      <c r="B189" s="217"/>
      <c r="C189" s="218"/>
      <c r="D189" s="204" t="s">
        <v>138</v>
      </c>
      <c r="E189" s="219" t="s">
        <v>22</v>
      </c>
      <c r="F189" s="220" t="s">
        <v>297</v>
      </c>
      <c r="G189" s="218"/>
      <c r="H189" s="221">
        <v>39.35</v>
      </c>
      <c r="I189" s="222"/>
      <c r="J189" s="218"/>
      <c r="K189" s="218"/>
      <c r="L189" s="223"/>
      <c r="M189" s="224"/>
      <c r="N189" s="225"/>
      <c r="O189" s="225"/>
      <c r="P189" s="225"/>
      <c r="Q189" s="225"/>
      <c r="R189" s="225"/>
      <c r="S189" s="225"/>
      <c r="T189" s="226"/>
      <c r="AT189" s="227" t="s">
        <v>138</v>
      </c>
      <c r="AU189" s="227" t="s">
        <v>86</v>
      </c>
      <c r="AV189" s="12" t="s">
        <v>86</v>
      </c>
      <c r="AW189" s="12" t="s">
        <v>39</v>
      </c>
      <c r="AX189" s="12" t="s">
        <v>76</v>
      </c>
      <c r="AY189" s="227" t="s">
        <v>127</v>
      </c>
    </row>
    <row r="190" spans="2:65" s="12" customFormat="1" ht="12">
      <c r="B190" s="217"/>
      <c r="C190" s="218"/>
      <c r="D190" s="204" t="s">
        <v>138</v>
      </c>
      <c r="E190" s="219" t="s">
        <v>22</v>
      </c>
      <c r="F190" s="220" t="s">
        <v>298</v>
      </c>
      <c r="G190" s="218"/>
      <c r="H190" s="221">
        <v>66.741</v>
      </c>
      <c r="I190" s="222"/>
      <c r="J190" s="218"/>
      <c r="K190" s="218"/>
      <c r="L190" s="223"/>
      <c r="M190" s="224"/>
      <c r="N190" s="225"/>
      <c r="O190" s="225"/>
      <c r="P190" s="225"/>
      <c r="Q190" s="225"/>
      <c r="R190" s="225"/>
      <c r="S190" s="225"/>
      <c r="T190" s="226"/>
      <c r="AT190" s="227" t="s">
        <v>138</v>
      </c>
      <c r="AU190" s="227" t="s">
        <v>86</v>
      </c>
      <c r="AV190" s="12" t="s">
        <v>86</v>
      </c>
      <c r="AW190" s="12" t="s">
        <v>39</v>
      </c>
      <c r="AX190" s="12" t="s">
        <v>76</v>
      </c>
      <c r="AY190" s="227" t="s">
        <v>127</v>
      </c>
    </row>
    <row r="191" spans="2:65" s="14" customFormat="1" ht="12">
      <c r="B191" s="239"/>
      <c r="C191" s="240"/>
      <c r="D191" s="204" t="s">
        <v>138</v>
      </c>
      <c r="E191" s="241" t="s">
        <v>22</v>
      </c>
      <c r="F191" s="242" t="s">
        <v>170</v>
      </c>
      <c r="G191" s="240"/>
      <c r="H191" s="243">
        <v>138.452</v>
      </c>
      <c r="I191" s="244"/>
      <c r="J191" s="240"/>
      <c r="K191" s="240"/>
      <c r="L191" s="245"/>
      <c r="M191" s="246"/>
      <c r="N191" s="247"/>
      <c r="O191" s="247"/>
      <c r="P191" s="247"/>
      <c r="Q191" s="247"/>
      <c r="R191" s="247"/>
      <c r="S191" s="247"/>
      <c r="T191" s="248"/>
      <c r="AT191" s="249" t="s">
        <v>138</v>
      </c>
      <c r="AU191" s="249" t="s">
        <v>86</v>
      </c>
      <c r="AV191" s="14" t="s">
        <v>134</v>
      </c>
      <c r="AW191" s="14" t="s">
        <v>39</v>
      </c>
      <c r="AX191" s="14" t="s">
        <v>24</v>
      </c>
      <c r="AY191" s="249" t="s">
        <v>127</v>
      </c>
    </row>
    <row r="192" spans="2:65" s="1" customFormat="1" ht="16.5" customHeight="1">
      <c r="B192" s="41"/>
      <c r="C192" s="192" t="s">
        <v>299</v>
      </c>
      <c r="D192" s="192" t="s">
        <v>129</v>
      </c>
      <c r="E192" s="193" t="s">
        <v>300</v>
      </c>
      <c r="F192" s="194" t="s">
        <v>301</v>
      </c>
      <c r="G192" s="195" t="s">
        <v>154</v>
      </c>
      <c r="H192" s="196">
        <v>138.452</v>
      </c>
      <c r="I192" s="197"/>
      <c r="J192" s="198">
        <f>ROUND(I192*H192,2)</f>
        <v>0</v>
      </c>
      <c r="K192" s="194" t="s">
        <v>133</v>
      </c>
      <c r="L192" s="61"/>
      <c r="M192" s="199" t="s">
        <v>22</v>
      </c>
      <c r="N192" s="200" t="s">
        <v>47</v>
      </c>
      <c r="O192" s="42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4" t="s">
        <v>134</v>
      </c>
      <c r="AT192" s="24" t="s">
        <v>129</v>
      </c>
      <c r="AU192" s="24" t="s">
        <v>86</v>
      </c>
      <c r="AY192" s="24" t="s">
        <v>127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4" t="s">
        <v>24</v>
      </c>
      <c r="BK192" s="203">
        <f>ROUND(I192*H192,2)</f>
        <v>0</v>
      </c>
      <c r="BL192" s="24" t="s">
        <v>134</v>
      </c>
      <c r="BM192" s="24" t="s">
        <v>302</v>
      </c>
    </row>
    <row r="193" spans="2:65" s="1" customFormat="1" ht="24">
      <c r="B193" s="41"/>
      <c r="C193" s="63"/>
      <c r="D193" s="204" t="s">
        <v>136</v>
      </c>
      <c r="E193" s="63"/>
      <c r="F193" s="205" t="s">
        <v>303</v>
      </c>
      <c r="G193" s="63"/>
      <c r="H193" s="63"/>
      <c r="I193" s="163"/>
      <c r="J193" s="63"/>
      <c r="K193" s="63"/>
      <c r="L193" s="61"/>
      <c r="M193" s="206"/>
      <c r="N193" s="42"/>
      <c r="O193" s="42"/>
      <c r="P193" s="42"/>
      <c r="Q193" s="42"/>
      <c r="R193" s="42"/>
      <c r="S193" s="42"/>
      <c r="T193" s="78"/>
      <c r="AT193" s="24" t="s">
        <v>136</v>
      </c>
      <c r="AU193" s="24" t="s">
        <v>86</v>
      </c>
    </row>
    <row r="194" spans="2:65" s="11" customFormat="1" ht="12">
      <c r="B194" s="207"/>
      <c r="C194" s="208"/>
      <c r="D194" s="204" t="s">
        <v>138</v>
      </c>
      <c r="E194" s="209" t="s">
        <v>22</v>
      </c>
      <c r="F194" s="210" t="s">
        <v>295</v>
      </c>
      <c r="G194" s="208"/>
      <c r="H194" s="209" t="s">
        <v>22</v>
      </c>
      <c r="I194" s="211"/>
      <c r="J194" s="208"/>
      <c r="K194" s="208"/>
      <c r="L194" s="212"/>
      <c r="M194" s="213"/>
      <c r="N194" s="214"/>
      <c r="O194" s="214"/>
      <c r="P194" s="214"/>
      <c r="Q194" s="214"/>
      <c r="R194" s="214"/>
      <c r="S194" s="214"/>
      <c r="T194" s="215"/>
      <c r="AT194" s="216" t="s">
        <v>138</v>
      </c>
      <c r="AU194" s="216" t="s">
        <v>86</v>
      </c>
      <c r="AV194" s="11" t="s">
        <v>24</v>
      </c>
      <c r="AW194" s="11" t="s">
        <v>39</v>
      </c>
      <c r="AX194" s="11" t="s">
        <v>76</v>
      </c>
      <c r="AY194" s="216" t="s">
        <v>127</v>
      </c>
    </row>
    <row r="195" spans="2:65" s="12" customFormat="1" ht="12">
      <c r="B195" s="217"/>
      <c r="C195" s="218"/>
      <c r="D195" s="204" t="s">
        <v>138</v>
      </c>
      <c r="E195" s="219" t="s">
        <v>22</v>
      </c>
      <c r="F195" s="220" t="s">
        <v>296</v>
      </c>
      <c r="G195" s="218"/>
      <c r="H195" s="221">
        <v>32.360999999999997</v>
      </c>
      <c r="I195" s="222"/>
      <c r="J195" s="218"/>
      <c r="K195" s="218"/>
      <c r="L195" s="223"/>
      <c r="M195" s="224"/>
      <c r="N195" s="225"/>
      <c r="O195" s="225"/>
      <c r="P195" s="225"/>
      <c r="Q195" s="225"/>
      <c r="R195" s="225"/>
      <c r="S195" s="225"/>
      <c r="T195" s="226"/>
      <c r="AT195" s="227" t="s">
        <v>138</v>
      </c>
      <c r="AU195" s="227" t="s">
        <v>86</v>
      </c>
      <c r="AV195" s="12" t="s">
        <v>86</v>
      </c>
      <c r="AW195" s="12" t="s">
        <v>39</v>
      </c>
      <c r="AX195" s="12" t="s">
        <v>76</v>
      </c>
      <c r="AY195" s="227" t="s">
        <v>127</v>
      </c>
    </row>
    <row r="196" spans="2:65" s="12" customFormat="1" ht="12">
      <c r="B196" s="217"/>
      <c r="C196" s="218"/>
      <c r="D196" s="204" t="s">
        <v>138</v>
      </c>
      <c r="E196" s="219" t="s">
        <v>22</v>
      </c>
      <c r="F196" s="220" t="s">
        <v>297</v>
      </c>
      <c r="G196" s="218"/>
      <c r="H196" s="221">
        <v>39.35</v>
      </c>
      <c r="I196" s="222"/>
      <c r="J196" s="218"/>
      <c r="K196" s="218"/>
      <c r="L196" s="223"/>
      <c r="M196" s="224"/>
      <c r="N196" s="225"/>
      <c r="O196" s="225"/>
      <c r="P196" s="225"/>
      <c r="Q196" s="225"/>
      <c r="R196" s="225"/>
      <c r="S196" s="225"/>
      <c r="T196" s="226"/>
      <c r="AT196" s="227" t="s">
        <v>138</v>
      </c>
      <c r="AU196" s="227" t="s">
        <v>86</v>
      </c>
      <c r="AV196" s="12" t="s">
        <v>86</v>
      </c>
      <c r="AW196" s="12" t="s">
        <v>39</v>
      </c>
      <c r="AX196" s="12" t="s">
        <v>76</v>
      </c>
      <c r="AY196" s="227" t="s">
        <v>127</v>
      </c>
    </row>
    <row r="197" spans="2:65" s="12" customFormat="1" ht="12">
      <c r="B197" s="217"/>
      <c r="C197" s="218"/>
      <c r="D197" s="204" t="s">
        <v>138</v>
      </c>
      <c r="E197" s="219" t="s">
        <v>22</v>
      </c>
      <c r="F197" s="220" t="s">
        <v>298</v>
      </c>
      <c r="G197" s="218"/>
      <c r="H197" s="221">
        <v>66.741</v>
      </c>
      <c r="I197" s="222"/>
      <c r="J197" s="218"/>
      <c r="K197" s="218"/>
      <c r="L197" s="223"/>
      <c r="M197" s="224"/>
      <c r="N197" s="225"/>
      <c r="O197" s="225"/>
      <c r="P197" s="225"/>
      <c r="Q197" s="225"/>
      <c r="R197" s="225"/>
      <c r="S197" s="225"/>
      <c r="T197" s="226"/>
      <c r="AT197" s="227" t="s">
        <v>138</v>
      </c>
      <c r="AU197" s="227" t="s">
        <v>86</v>
      </c>
      <c r="AV197" s="12" t="s">
        <v>86</v>
      </c>
      <c r="AW197" s="12" t="s">
        <v>39</v>
      </c>
      <c r="AX197" s="12" t="s">
        <v>76</v>
      </c>
      <c r="AY197" s="227" t="s">
        <v>127</v>
      </c>
    </row>
    <row r="198" spans="2:65" s="14" customFormat="1" ht="12">
      <c r="B198" s="239"/>
      <c r="C198" s="240"/>
      <c r="D198" s="204" t="s">
        <v>138</v>
      </c>
      <c r="E198" s="241" t="s">
        <v>22</v>
      </c>
      <c r="F198" s="242" t="s">
        <v>170</v>
      </c>
      <c r="G198" s="240"/>
      <c r="H198" s="243">
        <v>138.452</v>
      </c>
      <c r="I198" s="244"/>
      <c r="J198" s="240"/>
      <c r="K198" s="240"/>
      <c r="L198" s="245"/>
      <c r="M198" s="246"/>
      <c r="N198" s="247"/>
      <c r="O198" s="247"/>
      <c r="P198" s="247"/>
      <c r="Q198" s="247"/>
      <c r="R198" s="247"/>
      <c r="S198" s="247"/>
      <c r="T198" s="248"/>
      <c r="AT198" s="249" t="s">
        <v>138</v>
      </c>
      <c r="AU198" s="249" t="s">
        <v>86</v>
      </c>
      <c r="AV198" s="14" t="s">
        <v>134</v>
      </c>
      <c r="AW198" s="14" t="s">
        <v>39</v>
      </c>
      <c r="AX198" s="14" t="s">
        <v>24</v>
      </c>
      <c r="AY198" s="249" t="s">
        <v>127</v>
      </c>
    </row>
    <row r="199" spans="2:65" s="1" customFormat="1" ht="16.5" customHeight="1">
      <c r="B199" s="41"/>
      <c r="C199" s="192" t="s">
        <v>304</v>
      </c>
      <c r="D199" s="192" t="s">
        <v>129</v>
      </c>
      <c r="E199" s="193" t="s">
        <v>305</v>
      </c>
      <c r="F199" s="194" t="s">
        <v>306</v>
      </c>
      <c r="G199" s="195" t="s">
        <v>154</v>
      </c>
      <c r="H199" s="196">
        <v>66.741</v>
      </c>
      <c r="I199" s="197"/>
      <c r="J199" s="198">
        <f>ROUND(I199*H199,2)</f>
        <v>0</v>
      </c>
      <c r="K199" s="194" t="s">
        <v>133</v>
      </c>
      <c r="L199" s="61"/>
      <c r="M199" s="199" t="s">
        <v>22</v>
      </c>
      <c r="N199" s="200" t="s">
        <v>47</v>
      </c>
      <c r="O199" s="42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4" t="s">
        <v>134</v>
      </c>
      <c r="AT199" s="24" t="s">
        <v>129</v>
      </c>
      <c r="AU199" s="24" t="s">
        <v>86</v>
      </c>
      <c r="AY199" s="24" t="s">
        <v>127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24</v>
      </c>
      <c r="BK199" s="203">
        <f>ROUND(I199*H199,2)</f>
        <v>0</v>
      </c>
      <c r="BL199" s="24" t="s">
        <v>134</v>
      </c>
      <c r="BM199" s="24" t="s">
        <v>307</v>
      </c>
    </row>
    <row r="200" spans="2:65" s="1" customFormat="1" ht="24">
      <c r="B200" s="41"/>
      <c r="C200" s="63"/>
      <c r="D200" s="204" t="s">
        <v>136</v>
      </c>
      <c r="E200" s="63"/>
      <c r="F200" s="205" t="s">
        <v>308</v>
      </c>
      <c r="G200" s="63"/>
      <c r="H200" s="63"/>
      <c r="I200" s="163"/>
      <c r="J200" s="63"/>
      <c r="K200" s="63"/>
      <c r="L200" s="61"/>
      <c r="M200" s="206"/>
      <c r="N200" s="42"/>
      <c r="O200" s="42"/>
      <c r="P200" s="42"/>
      <c r="Q200" s="42"/>
      <c r="R200" s="42"/>
      <c r="S200" s="42"/>
      <c r="T200" s="78"/>
      <c r="AT200" s="24" t="s">
        <v>136</v>
      </c>
      <c r="AU200" s="24" t="s">
        <v>86</v>
      </c>
    </row>
    <row r="201" spans="2:65" s="11" customFormat="1" ht="12">
      <c r="B201" s="207"/>
      <c r="C201" s="208"/>
      <c r="D201" s="204" t="s">
        <v>138</v>
      </c>
      <c r="E201" s="209" t="s">
        <v>22</v>
      </c>
      <c r="F201" s="210" t="s">
        <v>309</v>
      </c>
      <c r="G201" s="208"/>
      <c r="H201" s="209" t="s">
        <v>22</v>
      </c>
      <c r="I201" s="211"/>
      <c r="J201" s="208"/>
      <c r="K201" s="208"/>
      <c r="L201" s="212"/>
      <c r="M201" s="213"/>
      <c r="N201" s="214"/>
      <c r="O201" s="214"/>
      <c r="P201" s="214"/>
      <c r="Q201" s="214"/>
      <c r="R201" s="214"/>
      <c r="S201" s="214"/>
      <c r="T201" s="215"/>
      <c r="AT201" s="216" t="s">
        <v>138</v>
      </c>
      <c r="AU201" s="216" t="s">
        <v>86</v>
      </c>
      <c r="AV201" s="11" t="s">
        <v>24</v>
      </c>
      <c r="AW201" s="11" t="s">
        <v>39</v>
      </c>
      <c r="AX201" s="11" t="s">
        <v>76</v>
      </c>
      <c r="AY201" s="216" t="s">
        <v>127</v>
      </c>
    </row>
    <row r="202" spans="2:65" s="12" customFormat="1" ht="12">
      <c r="B202" s="217"/>
      <c r="C202" s="218"/>
      <c r="D202" s="204" t="s">
        <v>138</v>
      </c>
      <c r="E202" s="219" t="s">
        <v>22</v>
      </c>
      <c r="F202" s="220" t="s">
        <v>310</v>
      </c>
      <c r="G202" s="218"/>
      <c r="H202" s="221">
        <v>164.99199999999999</v>
      </c>
      <c r="I202" s="222"/>
      <c r="J202" s="218"/>
      <c r="K202" s="218"/>
      <c r="L202" s="223"/>
      <c r="M202" s="224"/>
      <c r="N202" s="225"/>
      <c r="O202" s="225"/>
      <c r="P202" s="225"/>
      <c r="Q202" s="225"/>
      <c r="R202" s="225"/>
      <c r="S202" s="225"/>
      <c r="T202" s="226"/>
      <c r="AT202" s="227" t="s">
        <v>138</v>
      </c>
      <c r="AU202" s="227" t="s">
        <v>86</v>
      </c>
      <c r="AV202" s="12" t="s">
        <v>86</v>
      </c>
      <c r="AW202" s="12" t="s">
        <v>39</v>
      </c>
      <c r="AX202" s="12" t="s">
        <v>76</v>
      </c>
      <c r="AY202" s="227" t="s">
        <v>127</v>
      </c>
    </row>
    <row r="203" spans="2:65" s="12" customFormat="1" ht="12">
      <c r="B203" s="217"/>
      <c r="C203" s="218"/>
      <c r="D203" s="204" t="s">
        <v>138</v>
      </c>
      <c r="E203" s="219" t="s">
        <v>22</v>
      </c>
      <c r="F203" s="220" t="s">
        <v>311</v>
      </c>
      <c r="G203" s="218"/>
      <c r="H203" s="221">
        <v>-39.35</v>
      </c>
      <c r="I203" s="222"/>
      <c r="J203" s="218"/>
      <c r="K203" s="218"/>
      <c r="L203" s="223"/>
      <c r="M203" s="224"/>
      <c r="N203" s="225"/>
      <c r="O203" s="225"/>
      <c r="P203" s="225"/>
      <c r="Q203" s="225"/>
      <c r="R203" s="225"/>
      <c r="S203" s="225"/>
      <c r="T203" s="226"/>
      <c r="AT203" s="227" t="s">
        <v>138</v>
      </c>
      <c r="AU203" s="227" t="s">
        <v>86</v>
      </c>
      <c r="AV203" s="12" t="s">
        <v>86</v>
      </c>
      <c r="AW203" s="12" t="s">
        <v>39</v>
      </c>
      <c r="AX203" s="12" t="s">
        <v>76</v>
      </c>
      <c r="AY203" s="227" t="s">
        <v>127</v>
      </c>
    </row>
    <row r="204" spans="2:65" s="12" customFormat="1" ht="12">
      <c r="B204" s="217"/>
      <c r="C204" s="218"/>
      <c r="D204" s="204" t="s">
        <v>138</v>
      </c>
      <c r="E204" s="219" t="s">
        <v>22</v>
      </c>
      <c r="F204" s="220" t="s">
        <v>312</v>
      </c>
      <c r="G204" s="218"/>
      <c r="H204" s="221">
        <v>-32.360999999999997</v>
      </c>
      <c r="I204" s="222"/>
      <c r="J204" s="218"/>
      <c r="K204" s="218"/>
      <c r="L204" s="223"/>
      <c r="M204" s="224"/>
      <c r="N204" s="225"/>
      <c r="O204" s="225"/>
      <c r="P204" s="225"/>
      <c r="Q204" s="225"/>
      <c r="R204" s="225"/>
      <c r="S204" s="225"/>
      <c r="T204" s="226"/>
      <c r="AT204" s="227" t="s">
        <v>138</v>
      </c>
      <c r="AU204" s="227" t="s">
        <v>86</v>
      </c>
      <c r="AV204" s="12" t="s">
        <v>86</v>
      </c>
      <c r="AW204" s="12" t="s">
        <v>39</v>
      </c>
      <c r="AX204" s="12" t="s">
        <v>76</v>
      </c>
      <c r="AY204" s="227" t="s">
        <v>127</v>
      </c>
    </row>
    <row r="205" spans="2:65" s="12" customFormat="1" ht="12">
      <c r="B205" s="217"/>
      <c r="C205" s="218"/>
      <c r="D205" s="204" t="s">
        <v>138</v>
      </c>
      <c r="E205" s="219" t="s">
        <v>22</v>
      </c>
      <c r="F205" s="220" t="s">
        <v>313</v>
      </c>
      <c r="G205" s="218"/>
      <c r="H205" s="221">
        <v>-26.54</v>
      </c>
      <c r="I205" s="222"/>
      <c r="J205" s="218"/>
      <c r="K205" s="218"/>
      <c r="L205" s="223"/>
      <c r="M205" s="224"/>
      <c r="N205" s="225"/>
      <c r="O205" s="225"/>
      <c r="P205" s="225"/>
      <c r="Q205" s="225"/>
      <c r="R205" s="225"/>
      <c r="S205" s="225"/>
      <c r="T205" s="226"/>
      <c r="AT205" s="227" t="s">
        <v>138</v>
      </c>
      <c r="AU205" s="227" t="s">
        <v>86</v>
      </c>
      <c r="AV205" s="12" t="s">
        <v>86</v>
      </c>
      <c r="AW205" s="12" t="s">
        <v>39</v>
      </c>
      <c r="AX205" s="12" t="s">
        <v>76</v>
      </c>
      <c r="AY205" s="227" t="s">
        <v>127</v>
      </c>
    </row>
    <row r="206" spans="2:65" s="14" customFormat="1" ht="12">
      <c r="B206" s="239"/>
      <c r="C206" s="240"/>
      <c r="D206" s="204" t="s">
        <v>138</v>
      </c>
      <c r="E206" s="241" t="s">
        <v>22</v>
      </c>
      <c r="F206" s="242" t="s">
        <v>170</v>
      </c>
      <c r="G206" s="240"/>
      <c r="H206" s="243">
        <v>66.741</v>
      </c>
      <c r="I206" s="244"/>
      <c r="J206" s="240"/>
      <c r="K206" s="240"/>
      <c r="L206" s="245"/>
      <c r="M206" s="246"/>
      <c r="N206" s="247"/>
      <c r="O206" s="247"/>
      <c r="P206" s="247"/>
      <c r="Q206" s="247"/>
      <c r="R206" s="247"/>
      <c r="S206" s="247"/>
      <c r="T206" s="248"/>
      <c r="AT206" s="249" t="s">
        <v>138</v>
      </c>
      <c r="AU206" s="249" t="s">
        <v>86</v>
      </c>
      <c r="AV206" s="14" t="s">
        <v>134</v>
      </c>
      <c r="AW206" s="14" t="s">
        <v>39</v>
      </c>
      <c r="AX206" s="14" t="s">
        <v>24</v>
      </c>
      <c r="AY206" s="249" t="s">
        <v>127</v>
      </c>
    </row>
    <row r="207" spans="2:65" s="1" customFormat="1" ht="16.5" customHeight="1">
      <c r="B207" s="41"/>
      <c r="C207" s="250" t="s">
        <v>314</v>
      </c>
      <c r="D207" s="250" t="s">
        <v>315</v>
      </c>
      <c r="E207" s="251" t="s">
        <v>316</v>
      </c>
      <c r="F207" s="252" t="s">
        <v>317</v>
      </c>
      <c r="G207" s="253" t="s">
        <v>286</v>
      </c>
      <c r="H207" s="254">
        <v>120.134</v>
      </c>
      <c r="I207" s="255"/>
      <c r="J207" s="256">
        <f>ROUND(I207*H207,2)</f>
        <v>0</v>
      </c>
      <c r="K207" s="252" t="s">
        <v>22</v>
      </c>
      <c r="L207" s="257"/>
      <c r="M207" s="258" t="s">
        <v>22</v>
      </c>
      <c r="N207" s="259" t="s">
        <v>47</v>
      </c>
      <c r="O207" s="42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184</v>
      </c>
      <c r="AT207" s="24" t="s">
        <v>315</v>
      </c>
      <c r="AU207" s="24" t="s">
        <v>86</v>
      </c>
      <c r="AY207" s="24" t="s">
        <v>127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134</v>
      </c>
      <c r="BM207" s="24" t="s">
        <v>318</v>
      </c>
    </row>
    <row r="208" spans="2:65" s="1" customFormat="1" ht="12">
      <c r="B208" s="41"/>
      <c r="C208" s="63"/>
      <c r="D208" s="204" t="s">
        <v>136</v>
      </c>
      <c r="E208" s="63"/>
      <c r="F208" s="205" t="s">
        <v>317</v>
      </c>
      <c r="G208" s="63"/>
      <c r="H208" s="63"/>
      <c r="I208" s="163"/>
      <c r="J208" s="63"/>
      <c r="K208" s="63"/>
      <c r="L208" s="61"/>
      <c r="M208" s="206"/>
      <c r="N208" s="42"/>
      <c r="O208" s="42"/>
      <c r="P208" s="42"/>
      <c r="Q208" s="42"/>
      <c r="R208" s="42"/>
      <c r="S208" s="42"/>
      <c r="T208" s="78"/>
      <c r="AT208" s="24" t="s">
        <v>136</v>
      </c>
      <c r="AU208" s="24" t="s">
        <v>86</v>
      </c>
    </row>
    <row r="209" spans="2:65" s="12" customFormat="1" ht="12">
      <c r="B209" s="217"/>
      <c r="C209" s="218"/>
      <c r="D209" s="204" t="s">
        <v>138</v>
      </c>
      <c r="E209" s="219" t="s">
        <v>22</v>
      </c>
      <c r="F209" s="220" t="s">
        <v>319</v>
      </c>
      <c r="G209" s="218"/>
      <c r="H209" s="221">
        <v>120.134</v>
      </c>
      <c r="I209" s="222"/>
      <c r="J209" s="218"/>
      <c r="K209" s="218"/>
      <c r="L209" s="223"/>
      <c r="M209" s="224"/>
      <c r="N209" s="225"/>
      <c r="O209" s="225"/>
      <c r="P209" s="225"/>
      <c r="Q209" s="225"/>
      <c r="R209" s="225"/>
      <c r="S209" s="225"/>
      <c r="T209" s="226"/>
      <c r="AT209" s="227" t="s">
        <v>138</v>
      </c>
      <c r="AU209" s="227" t="s">
        <v>86</v>
      </c>
      <c r="AV209" s="12" t="s">
        <v>86</v>
      </c>
      <c r="AW209" s="12" t="s">
        <v>39</v>
      </c>
      <c r="AX209" s="12" t="s">
        <v>24</v>
      </c>
      <c r="AY209" s="227" t="s">
        <v>127</v>
      </c>
    </row>
    <row r="210" spans="2:65" s="1" customFormat="1" ht="16.5" customHeight="1">
      <c r="B210" s="41"/>
      <c r="C210" s="192" t="s">
        <v>320</v>
      </c>
      <c r="D210" s="192" t="s">
        <v>129</v>
      </c>
      <c r="E210" s="193" t="s">
        <v>321</v>
      </c>
      <c r="F210" s="194" t="s">
        <v>322</v>
      </c>
      <c r="G210" s="195" t="s">
        <v>154</v>
      </c>
      <c r="H210" s="196">
        <v>32.360999999999997</v>
      </c>
      <c r="I210" s="197"/>
      <c r="J210" s="198">
        <f>ROUND(I210*H210,2)</f>
        <v>0</v>
      </c>
      <c r="K210" s="194" t="s">
        <v>133</v>
      </c>
      <c r="L210" s="61"/>
      <c r="M210" s="199" t="s">
        <v>22</v>
      </c>
      <c r="N210" s="200" t="s">
        <v>47</v>
      </c>
      <c r="O210" s="42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4" t="s">
        <v>134</v>
      </c>
      <c r="AT210" s="24" t="s">
        <v>129</v>
      </c>
      <c r="AU210" s="24" t="s">
        <v>86</v>
      </c>
      <c r="AY210" s="24" t="s">
        <v>127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4" t="s">
        <v>24</v>
      </c>
      <c r="BK210" s="203">
        <f>ROUND(I210*H210,2)</f>
        <v>0</v>
      </c>
      <c r="BL210" s="24" t="s">
        <v>134</v>
      </c>
      <c r="BM210" s="24" t="s">
        <v>323</v>
      </c>
    </row>
    <row r="211" spans="2:65" s="1" customFormat="1" ht="36">
      <c r="B211" s="41"/>
      <c r="C211" s="63"/>
      <c r="D211" s="204" t="s">
        <v>136</v>
      </c>
      <c r="E211" s="63"/>
      <c r="F211" s="205" t="s">
        <v>324</v>
      </c>
      <c r="G211" s="63"/>
      <c r="H211" s="63"/>
      <c r="I211" s="163"/>
      <c r="J211" s="63"/>
      <c r="K211" s="63"/>
      <c r="L211" s="61"/>
      <c r="M211" s="206"/>
      <c r="N211" s="42"/>
      <c r="O211" s="42"/>
      <c r="P211" s="42"/>
      <c r="Q211" s="42"/>
      <c r="R211" s="42"/>
      <c r="S211" s="42"/>
      <c r="T211" s="78"/>
      <c r="AT211" s="24" t="s">
        <v>136</v>
      </c>
      <c r="AU211" s="24" t="s">
        <v>86</v>
      </c>
    </row>
    <row r="212" spans="2:65" s="12" customFormat="1" ht="12">
      <c r="B212" s="217"/>
      <c r="C212" s="218"/>
      <c r="D212" s="204" t="s">
        <v>138</v>
      </c>
      <c r="E212" s="219" t="s">
        <v>22</v>
      </c>
      <c r="F212" s="220" t="s">
        <v>325</v>
      </c>
      <c r="G212" s="218"/>
      <c r="H212" s="221">
        <v>24.175999999999998</v>
      </c>
      <c r="I212" s="222"/>
      <c r="J212" s="218"/>
      <c r="K212" s="218"/>
      <c r="L212" s="223"/>
      <c r="M212" s="224"/>
      <c r="N212" s="225"/>
      <c r="O212" s="225"/>
      <c r="P212" s="225"/>
      <c r="Q212" s="225"/>
      <c r="R212" s="225"/>
      <c r="S212" s="225"/>
      <c r="T212" s="226"/>
      <c r="AT212" s="227" t="s">
        <v>138</v>
      </c>
      <c r="AU212" s="227" t="s">
        <v>86</v>
      </c>
      <c r="AV212" s="12" t="s">
        <v>86</v>
      </c>
      <c r="AW212" s="12" t="s">
        <v>39</v>
      </c>
      <c r="AX212" s="12" t="s">
        <v>76</v>
      </c>
      <c r="AY212" s="227" t="s">
        <v>127</v>
      </c>
    </row>
    <row r="213" spans="2:65" s="12" customFormat="1" ht="12">
      <c r="B213" s="217"/>
      <c r="C213" s="218"/>
      <c r="D213" s="204" t="s">
        <v>138</v>
      </c>
      <c r="E213" s="219" t="s">
        <v>22</v>
      </c>
      <c r="F213" s="220" t="s">
        <v>326</v>
      </c>
      <c r="G213" s="218"/>
      <c r="H213" s="221">
        <v>2.5409999999999999</v>
      </c>
      <c r="I213" s="222"/>
      <c r="J213" s="218"/>
      <c r="K213" s="218"/>
      <c r="L213" s="223"/>
      <c r="M213" s="224"/>
      <c r="N213" s="225"/>
      <c r="O213" s="225"/>
      <c r="P213" s="225"/>
      <c r="Q213" s="225"/>
      <c r="R213" s="225"/>
      <c r="S213" s="225"/>
      <c r="T213" s="226"/>
      <c r="AT213" s="227" t="s">
        <v>138</v>
      </c>
      <c r="AU213" s="227" t="s">
        <v>86</v>
      </c>
      <c r="AV213" s="12" t="s">
        <v>86</v>
      </c>
      <c r="AW213" s="12" t="s">
        <v>39</v>
      </c>
      <c r="AX213" s="12" t="s">
        <v>76</v>
      </c>
      <c r="AY213" s="227" t="s">
        <v>127</v>
      </c>
    </row>
    <row r="214" spans="2:65" s="12" customFormat="1" ht="12">
      <c r="B214" s="217"/>
      <c r="C214" s="218"/>
      <c r="D214" s="204" t="s">
        <v>138</v>
      </c>
      <c r="E214" s="219" t="s">
        <v>22</v>
      </c>
      <c r="F214" s="220" t="s">
        <v>327</v>
      </c>
      <c r="G214" s="218"/>
      <c r="H214" s="221">
        <v>5.6440000000000001</v>
      </c>
      <c r="I214" s="222"/>
      <c r="J214" s="218"/>
      <c r="K214" s="218"/>
      <c r="L214" s="223"/>
      <c r="M214" s="224"/>
      <c r="N214" s="225"/>
      <c r="O214" s="225"/>
      <c r="P214" s="225"/>
      <c r="Q214" s="225"/>
      <c r="R214" s="225"/>
      <c r="S214" s="225"/>
      <c r="T214" s="226"/>
      <c r="AT214" s="227" t="s">
        <v>138</v>
      </c>
      <c r="AU214" s="227" t="s">
        <v>86</v>
      </c>
      <c r="AV214" s="12" t="s">
        <v>86</v>
      </c>
      <c r="AW214" s="12" t="s">
        <v>39</v>
      </c>
      <c r="AX214" s="12" t="s">
        <v>76</v>
      </c>
      <c r="AY214" s="227" t="s">
        <v>127</v>
      </c>
    </row>
    <row r="215" spans="2:65" s="14" customFormat="1" ht="12">
      <c r="B215" s="239"/>
      <c r="C215" s="240"/>
      <c r="D215" s="204" t="s">
        <v>138</v>
      </c>
      <c r="E215" s="241" t="s">
        <v>22</v>
      </c>
      <c r="F215" s="242" t="s">
        <v>170</v>
      </c>
      <c r="G215" s="240"/>
      <c r="H215" s="243">
        <v>32.360999999999997</v>
      </c>
      <c r="I215" s="244"/>
      <c r="J215" s="240"/>
      <c r="K215" s="240"/>
      <c r="L215" s="245"/>
      <c r="M215" s="246"/>
      <c r="N215" s="247"/>
      <c r="O215" s="247"/>
      <c r="P215" s="247"/>
      <c r="Q215" s="247"/>
      <c r="R215" s="247"/>
      <c r="S215" s="247"/>
      <c r="T215" s="248"/>
      <c r="AT215" s="249" t="s">
        <v>138</v>
      </c>
      <c r="AU215" s="249" t="s">
        <v>86</v>
      </c>
      <c r="AV215" s="14" t="s">
        <v>134</v>
      </c>
      <c r="AW215" s="14" t="s">
        <v>39</v>
      </c>
      <c r="AX215" s="14" t="s">
        <v>24</v>
      </c>
      <c r="AY215" s="249" t="s">
        <v>127</v>
      </c>
    </row>
    <row r="216" spans="2:65" s="1" customFormat="1" ht="16.5" customHeight="1">
      <c r="B216" s="41"/>
      <c r="C216" s="250" t="s">
        <v>328</v>
      </c>
      <c r="D216" s="250" t="s">
        <v>315</v>
      </c>
      <c r="E216" s="251" t="s">
        <v>329</v>
      </c>
      <c r="F216" s="252" t="s">
        <v>330</v>
      </c>
      <c r="G216" s="253" t="s">
        <v>286</v>
      </c>
      <c r="H216" s="254">
        <v>58.25</v>
      </c>
      <c r="I216" s="255"/>
      <c r="J216" s="256">
        <f>ROUND(I216*H216,2)</f>
        <v>0</v>
      </c>
      <c r="K216" s="252" t="s">
        <v>22</v>
      </c>
      <c r="L216" s="257"/>
      <c r="M216" s="258" t="s">
        <v>22</v>
      </c>
      <c r="N216" s="259" t="s">
        <v>47</v>
      </c>
      <c r="O216" s="42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24" t="s">
        <v>184</v>
      </c>
      <c r="AT216" s="24" t="s">
        <v>315</v>
      </c>
      <c r="AU216" s="24" t="s">
        <v>86</v>
      </c>
      <c r="AY216" s="24" t="s">
        <v>127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4" t="s">
        <v>24</v>
      </c>
      <c r="BK216" s="203">
        <f>ROUND(I216*H216,2)</f>
        <v>0</v>
      </c>
      <c r="BL216" s="24" t="s">
        <v>134</v>
      </c>
      <c r="BM216" s="24" t="s">
        <v>331</v>
      </c>
    </row>
    <row r="217" spans="2:65" s="1" customFormat="1" ht="12">
      <c r="B217" s="41"/>
      <c r="C217" s="63"/>
      <c r="D217" s="204" t="s">
        <v>136</v>
      </c>
      <c r="E217" s="63"/>
      <c r="F217" s="205" t="s">
        <v>330</v>
      </c>
      <c r="G217" s="63"/>
      <c r="H217" s="63"/>
      <c r="I217" s="163"/>
      <c r="J217" s="63"/>
      <c r="K217" s="63"/>
      <c r="L217" s="61"/>
      <c r="M217" s="206"/>
      <c r="N217" s="42"/>
      <c r="O217" s="42"/>
      <c r="P217" s="42"/>
      <c r="Q217" s="42"/>
      <c r="R217" s="42"/>
      <c r="S217" s="42"/>
      <c r="T217" s="78"/>
      <c r="AT217" s="24" t="s">
        <v>136</v>
      </c>
      <c r="AU217" s="24" t="s">
        <v>86</v>
      </c>
    </row>
    <row r="218" spans="2:65" s="12" customFormat="1" ht="12">
      <c r="B218" s="217"/>
      <c r="C218" s="218"/>
      <c r="D218" s="204" t="s">
        <v>138</v>
      </c>
      <c r="E218" s="219" t="s">
        <v>22</v>
      </c>
      <c r="F218" s="220" t="s">
        <v>332</v>
      </c>
      <c r="G218" s="218"/>
      <c r="H218" s="221">
        <v>58.25</v>
      </c>
      <c r="I218" s="222"/>
      <c r="J218" s="218"/>
      <c r="K218" s="218"/>
      <c r="L218" s="223"/>
      <c r="M218" s="224"/>
      <c r="N218" s="225"/>
      <c r="O218" s="225"/>
      <c r="P218" s="225"/>
      <c r="Q218" s="225"/>
      <c r="R218" s="225"/>
      <c r="S218" s="225"/>
      <c r="T218" s="226"/>
      <c r="AT218" s="227" t="s">
        <v>138</v>
      </c>
      <c r="AU218" s="227" t="s">
        <v>86</v>
      </c>
      <c r="AV218" s="12" t="s">
        <v>86</v>
      </c>
      <c r="AW218" s="12" t="s">
        <v>39</v>
      </c>
      <c r="AX218" s="12" t="s">
        <v>24</v>
      </c>
      <c r="AY218" s="227" t="s">
        <v>127</v>
      </c>
    </row>
    <row r="219" spans="2:65" s="10" customFormat="1" ht="29.85" customHeight="1">
      <c r="B219" s="176"/>
      <c r="C219" s="177"/>
      <c r="D219" s="178" t="s">
        <v>75</v>
      </c>
      <c r="E219" s="190" t="s">
        <v>134</v>
      </c>
      <c r="F219" s="190" t="s">
        <v>333</v>
      </c>
      <c r="G219" s="177"/>
      <c r="H219" s="177"/>
      <c r="I219" s="180"/>
      <c r="J219" s="191">
        <f>BK219</f>
        <v>0</v>
      </c>
      <c r="K219" s="177"/>
      <c r="L219" s="182"/>
      <c r="M219" s="183"/>
      <c r="N219" s="184"/>
      <c r="O219" s="184"/>
      <c r="P219" s="185">
        <f>SUM(P220:P231)</f>
        <v>0</v>
      </c>
      <c r="Q219" s="184"/>
      <c r="R219" s="185">
        <f>SUM(R220:R231)</f>
        <v>4.5503999999999996E-3</v>
      </c>
      <c r="S219" s="184"/>
      <c r="T219" s="186">
        <f>SUM(T220:T231)</f>
        <v>0</v>
      </c>
      <c r="AR219" s="187" t="s">
        <v>24</v>
      </c>
      <c r="AT219" s="188" t="s">
        <v>75</v>
      </c>
      <c r="AU219" s="188" t="s">
        <v>24</v>
      </c>
      <c r="AY219" s="187" t="s">
        <v>127</v>
      </c>
      <c r="BK219" s="189">
        <f>SUM(BK220:BK231)</f>
        <v>0</v>
      </c>
    </row>
    <row r="220" spans="2:65" s="1" customFormat="1" ht="16.5" customHeight="1">
      <c r="B220" s="41"/>
      <c r="C220" s="192" t="s">
        <v>334</v>
      </c>
      <c r="D220" s="192" t="s">
        <v>129</v>
      </c>
      <c r="E220" s="193" t="s">
        <v>335</v>
      </c>
      <c r="F220" s="194" t="s">
        <v>336</v>
      </c>
      <c r="G220" s="195" t="s">
        <v>154</v>
      </c>
      <c r="H220" s="196">
        <v>39.35</v>
      </c>
      <c r="I220" s="197"/>
      <c r="J220" s="198">
        <f>ROUND(I220*H220,2)</f>
        <v>0</v>
      </c>
      <c r="K220" s="194" t="s">
        <v>133</v>
      </c>
      <c r="L220" s="61"/>
      <c r="M220" s="199" t="s">
        <v>22</v>
      </c>
      <c r="N220" s="200" t="s">
        <v>47</v>
      </c>
      <c r="O220" s="42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134</v>
      </c>
      <c r="AT220" s="24" t="s">
        <v>129</v>
      </c>
      <c r="AU220" s="24" t="s">
        <v>86</v>
      </c>
      <c r="AY220" s="24" t="s">
        <v>127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134</v>
      </c>
      <c r="BM220" s="24" t="s">
        <v>337</v>
      </c>
    </row>
    <row r="221" spans="2:65" s="1" customFormat="1" ht="24">
      <c r="B221" s="41"/>
      <c r="C221" s="63"/>
      <c r="D221" s="204" t="s">
        <v>136</v>
      </c>
      <c r="E221" s="63"/>
      <c r="F221" s="205" t="s">
        <v>338</v>
      </c>
      <c r="G221" s="63"/>
      <c r="H221" s="63"/>
      <c r="I221" s="163"/>
      <c r="J221" s="63"/>
      <c r="K221" s="63"/>
      <c r="L221" s="61"/>
      <c r="M221" s="206"/>
      <c r="N221" s="42"/>
      <c r="O221" s="42"/>
      <c r="P221" s="42"/>
      <c r="Q221" s="42"/>
      <c r="R221" s="42"/>
      <c r="S221" s="42"/>
      <c r="T221" s="78"/>
      <c r="AT221" s="24" t="s">
        <v>136</v>
      </c>
      <c r="AU221" s="24" t="s">
        <v>86</v>
      </c>
    </row>
    <row r="222" spans="2:65" s="12" customFormat="1" ht="12">
      <c r="B222" s="217"/>
      <c r="C222" s="218"/>
      <c r="D222" s="204" t="s">
        <v>138</v>
      </c>
      <c r="E222" s="219" t="s">
        <v>22</v>
      </c>
      <c r="F222" s="220" t="s">
        <v>339</v>
      </c>
      <c r="G222" s="218"/>
      <c r="H222" s="221">
        <v>33.299999999999997</v>
      </c>
      <c r="I222" s="222"/>
      <c r="J222" s="218"/>
      <c r="K222" s="218"/>
      <c r="L222" s="223"/>
      <c r="M222" s="224"/>
      <c r="N222" s="225"/>
      <c r="O222" s="225"/>
      <c r="P222" s="225"/>
      <c r="Q222" s="225"/>
      <c r="R222" s="225"/>
      <c r="S222" s="225"/>
      <c r="T222" s="226"/>
      <c r="AT222" s="227" t="s">
        <v>138</v>
      </c>
      <c r="AU222" s="227" t="s">
        <v>86</v>
      </c>
      <c r="AV222" s="12" t="s">
        <v>86</v>
      </c>
      <c r="AW222" s="12" t="s">
        <v>39</v>
      </c>
      <c r="AX222" s="12" t="s">
        <v>76</v>
      </c>
      <c r="AY222" s="227" t="s">
        <v>127</v>
      </c>
    </row>
    <row r="223" spans="2:65" s="12" customFormat="1" ht="12">
      <c r="B223" s="217"/>
      <c r="C223" s="218"/>
      <c r="D223" s="204" t="s">
        <v>138</v>
      </c>
      <c r="E223" s="219" t="s">
        <v>22</v>
      </c>
      <c r="F223" s="220" t="s">
        <v>340</v>
      </c>
      <c r="G223" s="218"/>
      <c r="H223" s="221">
        <v>3.5</v>
      </c>
      <c r="I223" s="222"/>
      <c r="J223" s="218"/>
      <c r="K223" s="218"/>
      <c r="L223" s="223"/>
      <c r="M223" s="224"/>
      <c r="N223" s="225"/>
      <c r="O223" s="225"/>
      <c r="P223" s="225"/>
      <c r="Q223" s="225"/>
      <c r="R223" s="225"/>
      <c r="S223" s="225"/>
      <c r="T223" s="226"/>
      <c r="AT223" s="227" t="s">
        <v>138</v>
      </c>
      <c r="AU223" s="227" t="s">
        <v>86</v>
      </c>
      <c r="AV223" s="12" t="s">
        <v>86</v>
      </c>
      <c r="AW223" s="12" t="s">
        <v>39</v>
      </c>
      <c r="AX223" s="12" t="s">
        <v>76</v>
      </c>
      <c r="AY223" s="227" t="s">
        <v>127</v>
      </c>
    </row>
    <row r="224" spans="2:65" s="12" customFormat="1" ht="12">
      <c r="B224" s="217"/>
      <c r="C224" s="218"/>
      <c r="D224" s="204" t="s">
        <v>138</v>
      </c>
      <c r="E224" s="219" t="s">
        <v>22</v>
      </c>
      <c r="F224" s="220" t="s">
        <v>341</v>
      </c>
      <c r="G224" s="218"/>
      <c r="H224" s="221">
        <v>2.5499999999999998</v>
      </c>
      <c r="I224" s="222"/>
      <c r="J224" s="218"/>
      <c r="K224" s="218"/>
      <c r="L224" s="223"/>
      <c r="M224" s="224"/>
      <c r="N224" s="225"/>
      <c r="O224" s="225"/>
      <c r="P224" s="225"/>
      <c r="Q224" s="225"/>
      <c r="R224" s="225"/>
      <c r="S224" s="225"/>
      <c r="T224" s="226"/>
      <c r="AT224" s="227" t="s">
        <v>138</v>
      </c>
      <c r="AU224" s="227" t="s">
        <v>86</v>
      </c>
      <c r="AV224" s="12" t="s">
        <v>86</v>
      </c>
      <c r="AW224" s="12" t="s">
        <v>39</v>
      </c>
      <c r="AX224" s="12" t="s">
        <v>76</v>
      </c>
      <c r="AY224" s="227" t="s">
        <v>127</v>
      </c>
    </row>
    <row r="225" spans="2:65" s="14" customFormat="1" ht="12">
      <c r="B225" s="239"/>
      <c r="C225" s="240"/>
      <c r="D225" s="204" t="s">
        <v>138</v>
      </c>
      <c r="E225" s="241" t="s">
        <v>22</v>
      </c>
      <c r="F225" s="242" t="s">
        <v>170</v>
      </c>
      <c r="G225" s="240"/>
      <c r="H225" s="243">
        <v>39.35</v>
      </c>
      <c r="I225" s="244"/>
      <c r="J225" s="240"/>
      <c r="K225" s="240"/>
      <c r="L225" s="245"/>
      <c r="M225" s="246"/>
      <c r="N225" s="247"/>
      <c r="O225" s="247"/>
      <c r="P225" s="247"/>
      <c r="Q225" s="247"/>
      <c r="R225" s="247"/>
      <c r="S225" s="247"/>
      <c r="T225" s="248"/>
      <c r="AT225" s="249" t="s">
        <v>138</v>
      </c>
      <c r="AU225" s="249" t="s">
        <v>86</v>
      </c>
      <c r="AV225" s="14" t="s">
        <v>134</v>
      </c>
      <c r="AW225" s="14" t="s">
        <v>39</v>
      </c>
      <c r="AX225" s="14" t="s">
        <v>24</v>
      </c>
      <c r="AY225" s="249" t="s">
        <v>127</v>
      </c>
    </row>
    <row r="226" spans="2:65" s="1" customFormat="1" ht="16.5" customHeight="1">
      <c r="B226" s="41"/>
      <c r="C226" s="192" t="s">
        <v>342</v>
      </c>
      <c r="D226" s="192" t="s">
        <v>129</v>
      </c>
      <c r="E226" s="193" t="s">
        <v>343</v>
      </c>
      <c r="F226" s="194" t="s">
        <v>344</v>
      </c>
      <c r="G226" s="195" t="s">
        <v>154</v>
      </c>
      <c r="H226" s="196">
        <v>5.3999999999999999E-2</v>
      </c>
      <c r="I226" s="197"/>
      <c r="J226" s="198">
        <f>ROUND(I226*H226,2)</f>
        <v>0</v>
      </c>
      <c r="K226" s="194" t="s">
        <v>133</v>
      </c>
      <c r="L226" s="61"/>
      <c r="M226" s="199" t="s">
        <v>22</v>
      </c>
      <c r="N226" s="200" t="s">
        <v>47</v>
      </c>
      <c r="O226" s="42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4" t="s">
        <v>134</v>
      </c>
      <c r="AT226" s="24" t="s">
        <v>129</v>
      </c>
      <c r="AU226" s="24" t="s">
        <v>86</v>
      </c>
      <c r="AY226" s="24" t="s">
        <v>127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24</v>
      </c>
      <c r="BK226" s="203">
        <f>ROUND(I226*H226,2)</f>
        <v>0</v>
      </c>
      <c r="BL226" s="24" t="s">
        <v>134</v>
      </c>
      <c r="BM226" s="24" t="s">
        <v>345</v>
      </c>
    </row>
    <row r="227" spans="2:65" s="1" customFormat="1" ht="24">
      <c r="B227" s="41"/>
      <c r="C227" s="63"/>
      <c r="D227" s="204" t="s">
        <v>136</v>
      </c>
      <c r="E227" s="63"/>
      <c r="F227" s="205" t="s">
        <v>346</v>
      </c>
      <c r="G227" s="63"/>
      <c r="H227" s="63"/>
      <c r="I227" s="163"/>
      <c r="J227" s="63"/>
      <c r="K227" s="63"/>
      <c r="L227" s="61"/>
      <c r="M227" s="206"/>
      <c r="N227" s="42"/>
      <c r="O227" s="42"/>
      <c r="P227" s="42"/>
      <c r="Q227" s="42"/>
      <c r="R227" s="42"/>
      <c r="S227" s="42"/>
      <c r="T227" s="78"/>
      <c r="AT227" s="24" t="s">
        <v>136</v>
      </c>
      <c r="AU227" s="24" t="s">
        <v>86</v>
      </c>
    </row>
    <row r="228" spans="2:65" s="12" customFormat="1" ht="12">
      <c r="B228" s="217"/>
      <c r="C228" s="218"/>
      <c r="D228" s="204" t="s">
        <v>138</v>
      </c>
      <c r="E228" s="219" t="s">
        <v>22</v>
      </c>
      <c r="F228" s="220" t="s">
        <v>347</v>
      </c>
      <c r="G228" s="218"/>
      <c r="H228" s="221">
        <v>5.3999999999999999E-2</v>
      </c>
      <c r="I228" s="222"/>
      <c r="J228" s="218"/>
      <c r="K228" s="218"/>
      <c r="L228" s="223"/>
      <c r="M228" s="224"/>
      <c r="N228" s="225"/>
      <c r="O228" s="225"/>
      <c r="P228" s="225"/>
      <c r="Q228" s="225"/>
      <c r="R228" s="225"/>
      <c r="S228" s="225"/>
      <c r="T228" s="226"/>
      <c r="AT228" s="227" t="s">
        <v>138</v>
      </c>
      <c r="AU228" s="227" t="s">
        <v>86</v>
      </c>
      <c r="AV228" s="12" t="s">
        <v>86</v>
      </c>
      <c r="AW228" s="12" t="s">
        <v>39</v>
      </c>
      <c r="AX228" s="12" t="s">
        <v>24</v>
      </c>
      <c r="AY228" s="227" t="s">
        <v>127</v>
      </c>
    </row>
    <row r="229" spans="2:65" s="1" customFormat="1" ht="16.5" customHeight="1">
      <c r="B229" s="41"/>
      <c r="C229" s="192" t="s">
        <v>348</v>
      </c>
      <c r="D229" s="192" t="s">
        <v>129</v>
      </c>
      <c r="E229" s="193" t="s">
        <v>349</v>
      </c>
      <c r="F229" s="194" t="s">
        <v>350</v>
      </c>
      <c r="G229" s="195" t="s">
        <v>216</v>
      </c>
      <c r="H229" s="196">
        <v>0.72</v>
      </c>
      <c r="I229" s="197"/>
      <c r="J229" s="198">
        <f>ROUND(I229*H229,2)</f>
        <v>0</v>
      </c>
      <c r="K229" s="194" t="s">
        <v>133</v>
      </c>
      <c r="L229" s="61"/>
      <c r="M229" s="199" t="s">
        <v>22</v>
      </c>
      <c r="N229" s="200" t="s">
        <v>47</v>
      </c>
      <c r="O229" s="42"/>
      <c r="P229" s="201">
        <f>O229*H229</f>
        <v>0</v>
      </c>
      <c r="Q229" s="201">
        <v>6.3200000000000001E-3</v>
      </c>
      <c r="R229" s="201">
        <f>Q229*H229</f>
        <v>4.5503999999999996E-3</v>
      </c>
      <c r="S229" s="201">
        <v>0</v>
      </c>
      <c r="T229" s="202">
        <f>S229*H229</f>
        <v>0</v>
      </c>
      <c r="AR229" s="24" t="s">
        <v>134</v>
      </c>
      <c r="AT229" s="24" t="s">
        <v>129</v>
      </c>
      <c r="AU229" s="24" t="s">
        <v>86</v>
      </c>
      <c r="AY229" s="24" t="s">
        <v>127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4" t="s">
        <v>24</v>
      </c>
      <c r="BK229" s="203">
        <f>ROUND(I229*H229,2)</f>
        <v>0</v>
      </c>
      <c r="BL229" s="24" t="s">
        <v>134</v>
      </c>
      <c r="BM229" s="24" t="s">
        <v>351</v>
      </c>
    </row>
    <row r="230" spans="2:65" s="1" customFormat="1" ht="24">
      <c r="B230" s="41"/>
      <c r="C230" s="63"/>
      <c r="D230" s="204" t="s">
        <v>136</v>
      </c>
      <c r="E230" s="63"/>
      <c r="F230" s="205" t="s">
        <v>352</v>
      </c>
      <c r="G230" s="63"/>
      <c r="H230" s="63"/>
      <c r="I230" s="163"/>
      <c r="J230" s="63"/>
      <c r="K230" s="63"/>
      <c r="L230" s="61"/>
      <c r="M230" s="206"/>
      <c r="N230" s="42"/>
      <c r="O230" s="42"/>
      <c r="P230" s="42"/>
      <c r="Q230" s="42"/>
      <c r="R230" s="42"/>
      <c r="S230" s="42"/>
      <c r="T230" s="78"/>
      <c r="AT230" s="24" t="s">
        <v>136</v>
      </c>
      <c r="AU230" s="24" t="s">
        <v>86</v>
      </c>
    </row>
    <row r="231" spans="2:65" s="12" customFormat="1" ht="12">
      <c r="B231" s="217"/>
      <c r="C231" s="218"/>
      <c r="D231" s="204" t="s">
        <v>138</v>
      </c>
      <c r="E231" s="219" t="s">
        <v>22</v>
      </c>
      <c r="F231" s="220" t="s">
        <v>353</v>
      </c>
      <c r="G231" s="218"/>
      <c r="H231" s="221">
        <v>0.72</v>
      </c>
      <c r="I231" s="222"/>
      <c r="J231" s="218"/>
      <c r="K231" s="218"/>
      <c r="L231" s="223"/>
      <c r="M231" s="224"/>
      <c r="N231" s="225"/>
      <c r="O231" s="225"/>
      <c r="P231" s="225"/>
      <c r="Q231" s="225"/>
      <c r="R231" s="225"/>
      <c r="S231" s="225"/>
      <c r="T231" s="226"/>
      <c r="AT231" s="227" t="s">
        <v>138</v>
      </c>
      <c r="AU231" s="227" t="s">
        <v>86</v>
      </c>
      <c r="AV231" s="12" t="s">
        <v>86</v>
      </c>
      <c r="AW231" s="12" t="s">
        <v>39</v>
      </c>
      <c r="AX231" s="12" t="s">
        <v>24</v>
      </c>
      <c r="AY231" s="227" t="s">
        <v>127</v>
      </c>
    </row>
    <row r="232" spans="2:65" s="10" customFormat="1" ht="29.85" customHeight="1">
      <c r="B232" s="176"/>
      <c r="C232" s="177"/>
      <c r="D232" s="178" t="s">
        <v>75</v>
      </c>
      <c r="E232" s="190" t="s">
        <v>158</v>
      </c>
      <c r="F232" s="190" t="s">
        <v>354</v>
      </c>
      <c r="G232" s="177"/>
      <c r="H232" s="177"/>
      <c r="I232" s="180"/>
      <c r="J232" s="191">
        <f>BK232</f>
        <v>0</v>
      </c>
      <c r="K232" s="177"/>
      <c r="L232" s="182"/>
      <c r="M232" s="183"/>
      <c r="N232" s="184"/>
      <c r="O232" s="184"/>
      <c r="P232" s="185">
        <f>SUM(P233:P402)</f>
        <v>0</v>
      </c>
      <c r="Q232" s="184"/>
      <c r="R232" s="185">
        <f>SUM(R233:R402)</f>
        <v>3.2530799999999999E-2</v>
      </c>
      <c r="S232" s="184"/>
      <c r="T232" s="186">
        <f>SUM(T233:T402)</f>
        <v>29.648070000000001</v>
      </c>
      <c r="AR232" s="187" t="s">
        <v>24</v>
      </c>
      <c r="AT232" s="188" t="s">
        <v>75</v>
      </c>
      <c r="AU232" s="188" t="s">
        <v>24</v>
      </c>
      <c r="AY232" s="187" t="s">
        <v>127</v>
      </c>
      <c r="BK232" s="189">
        <f>SUM(BK233:BK402)</f>
        <v>0</v>
      </c>
    </row>
    <row r="233" spans="2:65" s="1" customFormat="1" ht="25.5" customHeight="1">
      <c r="B233" s="41"/>
      <c r="C233" s="192" t="s">
        <v>355</v>
      </c>
      <c r="D233" s="192" t="s">
        <v>129</v>
      </c>
      <c r="E233" s="193" t="s">
        <v>356</v>
      </c>
      <c r="F233" s="194" t="s">
        <v>357</v>
      </c>
      <c r="G233" s="195" t="s">
        <v>216</v>
      </c>
      <c r="H233" s="196">
        <v>20.52</v>
      </c>
      <c r="I233" s="197"/>
      <c r="J233" s="198">
        <f>ROUND(I233*H233,2)</f>
        <v>0</v>
      </c>
      <c r="K233" s="194" t="s">
        <v>133</v>
      </c>
      <c r="L233" s="61"/>
      <c r="M233" s="199" t="s">
        <v>22</v>
      </c>
      <c r="N233" s="200" t="s">
        <v>47</v>
      </c>
      <c r="O233" s="42"/>
      <c r="P233" s="201">
        <f>O233*H233</f>
        <v>0</v>
      </c>
      <c r="Q233" s="201">
        <v>0</v>
      </c>
      <c r="R233" s="201">
        <f>Q233*H233</f>
        <v>0</v>
      </c>
      <c r="S233" s="201">
        <v>0.28999999999999998</v>
      </c>
      <c r="T233" s="202">
        <f>S233*H233</f>
        <v>5.9507999999999992</v>
      </c>
      <c r="AR233" s="24" t="s">
        <v>134</v>
      </c>
      <c r="AT233" s="24" t="s">
        <v>129</v>
      </c>
      <c r="AU233" s="24" t="s">
        <v>86</v>
      </c>
      <c r="AY233" s="24" t="s">
        <v>127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134</v>
      </c>
      <c r="BM233" s="24" t="s">
        <v>358</v>
      </c>
    </row>
    <row r="234" spans="2:65" s="1" customFormat="1" ht="36">
      <c r="B234" s="41"/>
      <c r="C234" s="63"/>
      <c r="D234" s="204" t="s">
        <v>136</v>
      </c>
      <c r="E234" s="63"/>
      <c r="F234" s="205" t="s">
        <v>359</v>
      </c>
      <c r="G234" s="63"/>
      <c r="H234" s="63"/>
      <c r="I234" s="163"/>
      <c r="J234" s="63"/>
      <c r="K234" s="63"/>
      <c r="L234" s="61"/>
      <c r="M234" s="206"/>
      <c r="N234" s="42"/>
      <c r="O234" s="42"/>
      <c r="P234" s="42"/>
      <c r="Q234" s="42"/>
      <c r="R234" s="42"/>
      <c r="S234" s="42"/>
      <c r="T234" s="78"/>
      <c r="AT234" s="24" t="s">
        <v>136</v>
      </c>
      <c r="AU234" s="24" t="s">
        <v>86</v>
      </c>
    </row>
    <row r="235" spans="2:65" s="11" customFormat="1" ht="12">
      <c r="B235" s="207"/>
      <c r="C235" s="208"/>
      <c r="D235" s="204" t="s">
        <v>138</v>
      </c>
      <c r="E235" s="209" t="s">
        <v>22</v>
      </c>
      <c r="F235" s="210" t="s">
        <v>360</v>
      </c>
      <c r="G235" s="208"/>
      <c r="H235" s="209" t="s">
        <v>22</v>
      </c>
      <c r="I235" s="211"/>
      <c r="J235" s="208"/>
      <c r="K235" s="208"/>
      <c r="L235" s="212"/>
      <c r="M235" s="213"/>
      <c r="N235" s="214"/>
      <c r="O235" s="214"/>
      <c r="P235" s="214"/>
      <c r="Q235" s="214"/>
      <c r="R235" s="214"/>
      <c r="S235" s="214"/>
      <c r="T235" s="215"/>
      <c r="AT235" s="216" t="s">
        <v>138</v>
      </c>
      <c r="AU235" s="216" t="s">
        <v>86</v>
      </c>
      <c r="AV235" s="11" t="s">
        <v>24</v>
      </c>
      <c r="AW235" s="11" t="s">
        <v>39</v>
      </c>
      <c r="AX235" s="11" t="s">
        <v>76</v>
      </c>
      <c r="AY235" s="216" t="s">
        <v>127</v>
      </c>
    </row>
    <row r="236" spans="2:65" s="12" customFormat="1" ht="12">
      <c r="B236" s="217"/>
      <c r="C236" s="218"/>
      <c r="D236" s="204" t="s">
        <v>138</v>
      </c>
      <c r="E236" s="219" t="s">
        <v>22</v>
      </c>
      <c r="F236" s="220" t="s">
        <v>361</v>
      </c>
      <c r="G236" s="218"/>
      <c r="H236" s="221">
        <v>7.4</v>
      </c>
      <c r="I236" s="222"/>
      <c r="J236" s="218"/>
      <c r="K236" s="218"/>
      <c r="L236" s="223"/>
      <c r="M236" s="224"/>
      <c r="N236" s="225"/>
      <c r="O236" s="225"/>
      <c r="P236" s="225"/>
      <c r="Q236" s="225"/>
      <c r="R236" s="225"/>
      <c r="S236" s="225"/>
      <c r="T236" s="226"/>
      <c r="AT236" s="227" t="s">
        <v>138</v>
      </c>
      <c r="AU236" s="227" t="s">
        <v>86</v>
      </c>
      <c r="AV236" s="12" t="s">
        <v>86</v>
      </c>
      <c r="AW236" s="12" t="s">
        <v>39</v>
      </c>
      <c r="AX236" s="12" t="s">
        <v>76</v>
      </c>
      <c r="AY236" s="227" t="s">
        <v>127</v>
      </c>
    </row>
    <row r="237" spans="2:65" s="12" customFormat="1" ht="12">
      <c r="B237" s="217"/>
      <c r="C237" s="218"/>
      <c r="D237" s="204" t="s">
        <v>138</v>
      </c>
      <c r="E237" s="219" t="s">
        <v>22</v>
      </c>
      <c r="F237" s="220" t="s">
        <v>362</v>
      </c>
      <c r="G237" s="218"/>
      <c r="H237" s="221">
        <v>2.96</v>
      </c>
      <c r="I237" s="222"/>
      <c r="J237" s="218"/>
      <c r="K237" s="218"/>
      <c r="L237" s="223"/>
      <c r="M237" s="224"/>
      <c r="N237" s="225"/>
      <c r="O237" s="225"/>
      <c r="P237" s="225"/>
      <c r="Q237" s="225"/>
      <c r="R237" s="225"/>
      <c r="S237" s="225"/>
      <c r="T237" s="226"/>
      <c r="AT237" s="227" t="s">
        <v>138</v>
      </c>
      <c r="AU237" s="227" t="s">
        <v>86</v>
      </c>
      <c r="AV237" s="12" t="s">
        <v>86</v>
      </c>
      <c r="AW237" s="12" t="s">
        <v>39</v>
      </c>
      <c r="AX237" s="12" t="s">
        <v>76</v>
      </c>
      <c r="AY237" s="227" t="s">
        <v>127</v>
      </c>
    </row>
    <row r="238" spans="2:65" s="12" customFormat="1" ht="12">
      <c r="B238" s="217"/>
      <c r="C238" s="218"/>
      <c r="D238" s="204" t="s">
        <v>138</v>
      </c>
      <c r="E238" s="219" t="s">
        <v>22</v>
      </c>
      <c r="F238" s="220" t="s">
        <v>363</v>
      </c>
      <c r="G238" s="218"/>
      <c r="H238" s="221">
        <v>6.66</v>
      </c>
      <c r="I238" s="222"/>
      <c r="J238" s="218"/>
      <c r="K238" s="218"/>
      <c r="L238" s="223"/>
      <c r="M238" s="224"/>
      <c r="N238" s="225"/>
      <c r="O238" s="225"/>
      <c r="P238" s="225"/>
      <c r="Q238" s="225"/>
      <c r="R238" s="225"/>
      <c r="S238" s="225"/>
      <c r="T238" s="226"/>
      <c r="AT238" s="227" t="s">
        <v>138</v>
      </c>
      <c r="AU238" s="227" t="s">
        <v>86</v>
      </c>
      <c r="AV238" s="12" t="s">
        <v>86</v>
      </c>
      <c r="AW238" s="12" t="s">
        <v>39</v>
      </c>
      <c r="AX238" s="12" t="s">
        <v>76</v>
      </c>
      <c r="AY238" s="227" t="s">
        <v>127</v>
      </c>
    </row>
    <row r="239" spans="2:65" s="12" customFormat="1" ht="12">
      <c r="B239" s="217"/>
      <c r="C239" s="218"/>
      <c r="D239" s="204" t="s">
        <v>138</v>
      </c>
      <c r="E239" s="219" t="s">
        <v>22</v>
      </c>
      <c r="F239" s="220" t="s">
        <v>364</v>
      </c>
      <c r="G239" s="218"/>
      <c r="H239" s="221">
        <v>3</v>
      </c>
      <c r="I239" s="222"/>
      <c r="J239" s="218"/>
      <c r="K239" s="218"/>
      <c r="L239" s="223"/>
      <c r="M239" s="224"/>
      <c r="N239" s="225"/>
      <c r="O239" s="225"/>
      <c r="P239" s="225"/>
      <c r="Q239" s="225"/>
      <c r="R239" s="225"/>
      <c r="S239" s="225"/>
      <c r="T239" s="226"/>
      <c r="AT239" s="227" t="s">
        <v>138</v>
      </c>
      <c r="AU239" s="227" t="s">
        <v>86</v>
      </c>
      <c r="AV239" s="12" t="s">
        <v>86</v>
      </c>
      <c r="AW239" s="12" t="s">
        <v>39</v>
      </c>
      <c r="AX239" s="12" t="s">
        <v>76</v>
      </c>
      <c r="AY239" s="227" t="s">
        <v>127</v>
      </c>
    </row>
    <row r="240" spans="2:65" s="12" customFormat="1" ht="12">
      <c r="B240" s="217"/>
      <c r="C240" s="218"/>
      <c r="D240" s="204" t="s">
        <v>138</v>
      </c>
      <c r="E240" s="219" t="s">
        <v>22</v>
      </c>
      <c r="F240" s="220" t="s">
        <v>365</v>
      </c>
      <c r="G240" s="218"/>
      <c r="H240" s="221">
        <v>0.5</v>
      </c>
      <c r="I240" s="222"/>
      <c r="J240" s="218"/>
      <c r="K240" s="218"/>
      <c r="L240" s="223"/>
      <c r="M240" s="224"/>
      <c r="N240" s="225"/>
      <c r="O240" s="225"/>
      <c r="P240" s="225"/>
      <c r="Q240" s="225"/>
      <c r="R240" s="225"/>
      <c r="S240" s="225"/>
      <c r="T240" s="226"/>
      <c r="AT240" s="227" t="s">
        <v>138</v>
      </c>
      <c r="AU240" s="227" t="s">
        <v>86</v>
      </c>
      <c r="AV240" s="12" t="s">
        <v>86</v>
      </c>
      <c r="AW240" s="12" t="s">
        <v>39</v>
      </c>
      <c r="AX240" s="12" t="s">
        <v>76</v>
      </c>
      <c r="AY240" s="227" t="s">
        <v>127</v>
      </c>
    </row>
    <row r="241" spans="2:65" s="14" customFormat="1" ht="12">
      <c r="B241" s="239"/>
      <c r="C241" s="240"/>
      <c r="D241" s="204" t="s">
        <v>138</v>
      </c>
      <c r="E241" s="241" t="s">
        <v>22</v>
      </c>
      <c r="F241" s="242" t="s">
        <v>170</v>
      </c>
      <c r="G241" s="240"/>
      <c r="H241" s="243">
        <v>20.52</v>
      </c>
      <c r="I241" s="244"/>
      <c r="J241" s="240"/>
      <c r="K241" s="240"/>
      <c r="L241" s="245"/>
      <c r="M241" s="246"/>
      <c r="N241" s="247"/>
      <c r="O241" s="247"/>
      <c r="P241" s="247"/>
      <c r="Q241" s="247"/>
      <c r="R241" s="247"/>
      <c r="S241" s="247"/>
      <c r="T241" s="248"/>
      <c r="AT241" s="249" t="s">
        <v>138</v>
      </c>
      <c r="AU241" s="249" t="s">
        <v>86</v>
      </c>
      <c r="AV241" s="14" t="s">
        <v>134</v>
      </c>
      <c r="AW241" s="14" t="s">
        <v>39</v>
      </c>
      <c r="AX241" s="14" t="s">
        <v>24</v>
      </c>
      <c r="AY241" s="249" t="s">
        <v>127</v>
      </c>
    </row>
    <row r="242" spans="2:65" s="1" customFormat="1" ht="25.5" customHeight="1">
      <c r="B242" s="41"/>
      <c r="C242" s="192" t="s">
        <v>366</v>
      </c>
      <c r="D242" s="192" t="s">
        <v>129</v>
      </c>
      <c r="E242" s="193" t="s">
        <v>356</v>
      </c>
      <c r="F242" s="194" t="s">
        <v>357</v>
      </c>
      <c r="G242" s="195" t="s">
        <v>216</v>
      </c>
      <c r="H242" s="196">
        <v>24.93</v>
      </c>
      <c r="I242" s="197"/>
      <c r="J242" s="198">
        <f>ROUND(I242*H242,2)</f>
        <v>0</v>
      </c>
      <c r="K242" s="194" t="s">
        <v>133</v>
      </c>
      <c r="L242" s="61"/>
      <c r="M242" s="199" t="s">
        <v>22</v>
      </c>
      <c r="N242" s="200" t="s">
        <v>47</v>
      </c>
      <c r="O242" s="42"/>
      <c r="P242" s="201">
        <f>O242*H242</f>
        <v>0</v>
      </c>
      <c r="Q242" s="201">
        <v>0</v>
      </c>
      <c r="R242" s="201">
        <f>Q242*H242</f>
        <v>0</v>
      </c>
      <c r="S242" s="201">
        <v>0.28999999999999998</v>
      </c>
      <c r="T242" s="202">
        <f>S242*H242</f>
        <v>7.2296999999999993</v>
      </c>
      <c r="AR242" s="24" t="s">
        <v>134</v>
      </c>
      <c r="AT242" s="24" t="s">
        <v>129</v>
      </c>
      <c r="AU242" s="24" t="s">
        <v>86</v>
      </c>
      <c r="AY242" s="24" t="s">
        <v>127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134</v>
      </c>
      <c r="BM242" s="24" t="s">
        <v>367</v>
      </c>
    </row>
    <row r="243" spans="2:65" s="1" customFormat="1" ht="36">
      <c r="B243" s="41"/>
      <c r="C243" s="63"/>
      <c r="D243" s="204" t="s">
        <v>136</v>
      </c>
      <c r="E243" s="63"/>
      <c r="F243" s="205" t="s">
        <v>359</v>
      </c>
      <c r="G243" s="63"/>
      <c r="H243" s="63"/>
      <c r="I243" s="163"/>
      <c r="J243" s="63"/>
      <c r="K243" s="63"/>
      <c r="L243" s="61"/>
      <c r="M243" s="206"/>
      <c r="N243" s="42"/>
      <c r="O243" s="42"/>
      <c r="P243" s="42"/>
      <c r="Q243" s="42"/>
      <c r="R243" s="42"/>
      <c r="S243" s="42"/>
      <c r="T243" s="78"/>
      <c r="AT243" s="24" t="s">
        <v>136</v>
      </c>
      <c r="AU243" s="24" t="s">
        <v>86</v>
      </c>
    </row>
    <row r="244" spans="2:65" s="11" customFormat="1" ht="12">
      <c r="B244" s="207"/>
      <c r="C244" s="208"/>
      <c r="D244" s="204" t="s">
        <v>138</v>
      </c>
      <c r="E244" s="209" t="s">
        <v>22</v>
      </c>
      <c r="F244" s="210" t="s">
        <v>360</v>
      </c>
      <c r="G244" s="208"/>
      <c r="H244" s="209" t="s">
        <v>22</v>
      </c>
      <c r="I244" s="211"/>
      <c r="J244" s="208"/>
      <c r="K244" s="208"/>
      <c r="L244" s="212"/>
      <c r="M244" s="213"/>
      <c r="N244" s="214"/>
      <c r="O244" s="214"/>
      <c r="P244" s="214"/>
      <c r="Q244" s="214"/>
      <c r="R244" s="214"/>
      <c r="S244" s="214"/>
      <c r="T244" s="215"/>
      <c r="AT244" s="216" t="s">
        <v>138</v>
      </c>
      <c r="AU244" s="216" t="s">
        <v>86</v>
      </c>
      <c r="AV244" s="11" t="s">
        <v>24</v>
      </c>
      <c r="AW244" s="11" t="s">
        <v>39</v>
      </c>
      <c r="AX244" s="11" t="s">
        <v>76</v>
      </c>
      <c r="AY244" s="216" t="s">
        <v>127</v>
      </c>
    </row>
    <row r="245" spans="2:65" s="12" customFormat="1" ht="12">
      <c r="B245" s="217"/>
      <c r="C245" s="218"/>
      <c r="D245" s="204" t="s">
        <v>138</v>
      </c>
      <c r="E245" s="219" t="s">
        <v>22</v>
      </c>
      <c r="F245" s="220" t="s">
        <v>368</v>
      </c>
      <c r="G245" s="218"/>
      <c r="H245" s="221">
        <v>8.58</v>
      </c>
      <c r="I245" s="222"/>
      <c r="J245" s="218"/>
      <c r="K245" s="218"/>
      <c r="L245" s="223"/>
      <c r="M245" s="224"/>
      <c r="N245" s="225"/>
      <c r="O245" s="225"/>
      <c r="P245" s="225"/>
      <c r="Q245" s="225"/>
      <c r="R245" s="225"/>
      <c r="S245" s="225"/>
      <c r="T245" s="226"/>
      <c r="AT245" s="227" t="s">
        <v>138</v>
      </c>
      <c r="AU245" s="227" t="s">
        <v>86</v>
      </c>
      <c r="AV245" s="12" t="s">
        <v>86</v>
      </c>
      <c r="AW245" s="12" t="s">
        <v>39</v>
      </c>
      <c r="AX245" s="12" t="s">
        <v>76</v>
      </c>
      <c r="AY245" s="227" t="s">
        <v>127</v>
      </c>
    </row>
    <row r="246" spans="2:65" s="12" customFormat="1" ht="12">
      <c r="B246" s="217"/>
      <c r="C246" s="218"/>
      <c r="D246" s="204" t="s">
        <v>138</v>
      </c>
      <c r="E246" s="219" t="s">
        <v>22</v>
      </c>
      <c r="F246" s="220" t="s">
        <v>369</v>
      </c>
      <c r="G246" s="218"/>
      <c r="H246" s="221">
        <v>3.51</v>
      </c>
      <c r="I246" s="222"/>
      <c r="J246" s="218"/>
      <c r="K246" s="218"/>
      <c r="L246" s="223"/>
      <c r="M246" s="224"/>
      <c r="N246" s="225"/>
      <c r="O246" s="225"/>
      <c r="P246" s="225"/>
      <c r="Q246" s="225"/>
      <c r="R246" s="225"/>
      <c r="S246" s="225"/>
      <c r="T246" s="226"/>
      <c r="AT246" s="227" t="s">
        <v>138</v>
      </c>
      <c r="AU246" s="227" t="s">
        <v>86</v>
      </c>
      <c r="AV246" s="12" t="s">
        <v>86</v>
      </c>
      <c r="AW246" s="12" t="s">
        <v>39</v>
      </c>
      <c r="AX246" s="12" t="s">
        <v>76</v>
      </c>
      <c r="AY246" s="227" t="s">
        <v>127</v>
      </c>
    </row>
    <row r="247" spans="2:65" s="12" customFormat="1" ht="12">
      <c r="B247" s="217"/>
      <c r="C247" s="218"/>
      <c r="D247" s="204" t="s">
        <v>138</v>
      </c>
      <c r="E247" s="219" t="s">
        <v>22</v>
      </c>
      <c r="F247" s="220" t="s">
        <v>370</v>
      </c>
      <c r="G247" s="218"/>
      <c r="H247" s="221">
        <v>7.8</v>
      </c>
      <c r="I247" s="222"/>
      <c r="J247" s="218"/>
      <c r="K247" s="218"/>
      <c r="L247" s="223"/>
      <c r="M247" s="224"/>
      <c r="N247" s="225"/>
      <c r="O247" s="225"/>
      <c r="P247" s="225"/>
      <c r="Q247" s="225"/>
      <c r="R247" s="225"/>
      <c r="S247" s="225"/>
      <c r="T247" s="226"/>
      <c r="AT247" s="227" t="s">
        <v>138</v>
      </c>
      <c r="AU247" s="227" t="s">
        <v>86</v>
      </c>
      <c r="AV247" s="12" t="s">
        <v>86</v>
      </c>
      <c r="AW247" s="12" t="s">
        <v>39</v>
      </c>
      <c r="AX247" s="12" t="s">
        <v>76</v>
      </c>
      <c r="AY247" s="227" t="s">
        <v>127</v>
      </c>
    </row>
    <row r="248" spans="2:65" s="12" customFormat="1" ht="12">
      <c r="B248" s="217"/>
      <c r="C248" s="218"/>
      <c r="D248" s="204" t="s">
        <v>138</v>
      </c>
      <c r="E248" s="219" t="s">
        <v>22</v>
      </c>
      <c r="F248" s="220" t="s">
        <v>371</v>
      </c>
      <c r="G248" s="218"/>
      <c r="H248" s="221">
        <v>4.32</v>
      </c>
      <c r="I248" s="222"/>
      <c r="J248" s="218"/>
      <c r="K248" s="218"/>
      <c r="L248" s="223"/>
      <c r="M248" s="224"/>
      <c r="N248" s="225"/>
      <c r="O248" s="225"/>
      <c r="P248" s="225"/>
      <c r="Q248" s="225"/>
      <c r="R248" s="225"/>
      <c r="S248" s="225"/>
      <c r="T248" s="226"/>
      <c r="AT248" s="227" t="s">
        <v>138</v>
      </c>
      <c r="AU248" s="227" t="s">
        <v>86</v>
      </c>
      <c r="AV248" s="12" t="s">
        <v>86</v>
      </c>
      <c r="AW248" s="12" t="s">
        <v>39</v>
      </c>
      <c r="AX248" s="12" t="s">
        <v>76</v>
      </c>
      <c r="AY248" s="227" t="s">
        <v>127</v>
      </c>
    </row>
    <row r="249" spans="2:65" s="12" customFormat="1" ht="12">
      <c r="B249" s="217"/>
      <c r="C249" s="218"/>
      <c r="D249" s="204" t="s">
        <v>138</v>
      </c>
      <c r="E249" s="219" t="s">
        <v>22</v>
      </c>
      <c r="F249" s="220" t="s">
        <v>372</v>
      </c>
      <c r="G249" s="218"/>
      <c r="H249" s="221">
        <v>0.72</v>
      </c>
      <c r="I249" s="222"/>
      <c r="J249" s="218"/>
      <c r="K249" s="218"/>
      <c r="L249" s="223"/>
      <c r="M249" s="224"/>
      <c r="N249" s="225"/>
      <c r="O249" s="225"/>
      <c r="P249" s="225"/>
      <c r="Q249" s="225"/>
      <c r="R249" s="225"/>
      <c r="S249" s="225"/>
      <c r="T249" s="226"/>
      <c r="AT249" s="227" t="s">
        <v>138</v>
      </c>
      <c r="AU249" s="227" t="s">
        <v>86</v>
      </c>
      <c r="AV249" s="12" t="s">
        <v>86</v>
      </c>
      <c r="AW249" s="12" t="s">
        <v>39</v>
      </c>
      <c r="AX249" s="12" t="s">
        <v>76</v>
      </c>
      <c r="AY249" s="227" t="s">
        <v>127</v>
      </c>
    </row>
    <row r="250" spans="2:65" s="14" customFormat="1" ht="12">
      <c r="B250" s="239"/>
      <c r="C250" s="240"/>
      <c r="D250" s="204" t="s">
        <v>138</v>
      </c>
      <c r="E250" s="241" t="s">
        <v>22</v>
      </c>
      <c r="F250" s="242" t="s">
        <v>170</v>
      </c>
      <c r="G250" s="240"/>
      <c r="H250" s="243">
        <v>24.93</v>
      </c>
      <c r="I250" s="244"/>
      <c r="J250" s="240"/>
      <c r="K250" s="240"/>
      <c r="L250" s="245"/>
      <c r="M250" s="246"/>
      <c r="N250" s="247"/>
      <c r="O250" s="247"/>
      <c r="P250" s="247"/>
      <c r="Q250" s="247"/>
      <c r="R250" s="247"/>
      <c r="S250" s="247"/>
      <c r="T250" s="248"/>
      <c r="AT250" s="249" t="s">
        <v>138</v>
      </c>
      <c r="AU250" s="249" t="s">
        <v>86</v>
      </c>
      <c r="AV250" s="14" t="s">
        <v>134</v>
      </c>
      <c r="AW250" s="14" t="s">
        <v>39</v>
      </c>
      <c r="AX250" s="14" t="s">
        <v>24</v>
      </c>
      <c r="AY250" s="249" t="s">
        <v>127</v>
      </c>
    </row>
    <row r="251" spans="2:65" s="1" customFormat="1" ht="25.5" customHeight="1">
      <c r="B251" s="41"/>
      <c r="C251" s="192" t="s">
        <v>373</v>
      </c>
      <c r="D251" s="192" t="s">
        <v>129</v>
      </c>
      <c r="E251" s="193" t="s">
        <v>374</v>
      </c>
      <c r="F251" s="194" t="s">
        <v>375</v>
      </c>
      <c r="G251" s="195" t="s">
        <v>216</v>
      </c>
      <c r="H251" s="196">
        <v>32.82</v>
      </c>
      <c r="I251" s="197"/>
      <c r="J251" s="198">
        <f>ROUND(I251*H251,2)</f>
        <v>0</v>
      </c>
      <c r="K251" s="194" t="s">
        <v>133</v>
      </c>
      <c r="L251" s="61"/>
      <c r="M251" s="199" t="s">
        <v>22</v>
      </c>
      <c r="N251" s="200" t="s">
        <v>47</v>
      </c>
      <c r="O251" s="42"/>
      <c r="P251" s="201">
        <f>O251*H251</f>
        <v>0</v>
      </c>
      <c r="Q251" s="201">
        <v>0</v>
      </c>
      <c r="R251" s="201">
        <f>Q251*H251</f>
        <v>0</v>
      </c>
      <c r="S251" s="201">
        <v>9.8000000000000004E-2</v>
      </c>
      <c r="T251" s="202">
        <f>S251*H251</f>
        <v>3.2163600000000003</v>
      </c>
      <c r="AR251" s="24" t="s">
        <v>134</v>
      </c>
      <c r="AT251" s="24" t="s">
        <v>129</v>
      </c>
      <c r="AU251" s="24" t="s">
        <v>86</v>
      </c>
      <c r="AY251" s="24" t="s">
        <v>127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24</v>
      </c>
      <c r="BK251" s="203">
        <f>ROUND(I251*H251,2)</f>
        <v>0</v>
      </c>
      <c r="BL251" s="24" t="s">
        <v>134</v>
      </c>
      <c r="BM251" s="24" t="s">
        <v>376</v>
      </c>
    </row>
    <row r="252" spans="2:65" s="1" customFormat="1" ht="36">
      <c r="B252" s="41"/>
      <c r="C252" s="63"/>
      <c r="D252" s="204" t="s">
        <v>136</v>
      </c>
      <c r="E252" s="63"/>
      <c r="F252" s="205" t="s">
        <v>377</v>
      </c>
      <c r="G252" s="63"/>
      <c r="H252" s="63"/>
      <c r="I252" s="163"/>
      <c r="J252" s="63"/>
      <c r="K252" s="63"/>
      <c r="L252" s="61"/>
      <c r="M252" s="206"/>
      <c r="N252" s="42"/>
      <c r="O252" s="42"/>
      <c r="P252" s="42"/>
      <c r="Q252" s="42"/>
      <c r="R252" s="42"/>
      <c r="S252" s="42"/>
      <c r="T252" s="78"/>
      <c r="AT252" s="24" t="s">
        <v>136</v>
      </c>
      <c r="AU252" s="24" t="s">
        <v>86</v>
      </c>
    </row>
    <row r="253" spans="2:65" s="11" customFormat="1" ht="12">
      <c r="B253" s="207"/>
      <c r="C253" s="208"/>
      <c r="D253" s="204" t="s">
        <v>138</v>
      </c>
      <c r="E253" s="209" t="s">
        <v>22</v>
      </c>
      <c r="F253" s="210" t="s">
        <v>360</v>
      </c>
      <c r="G253" s="208"/>
      <c r="H253" s="209" t="s">
        <v>22</v>
      </c>
      <c r="I253" s="211"/>
      <c r="J253" s="208"/>
      <c r="K253" s="208"/>
      <c r="L253" s="212"/>
      <c r="M253" s="213"/>
      <c r="N253" s="214"/>
      <c r="O253" s="214"/>
      <c r="P253" s="214"/>
      <c r="Q253" s="214"/>
      <c r="R253" s="214"/>
      <c r="S253" s="214"/>
      <c r="T253" s="215"/>
      <c r="AT253" s="216" t="s">
        <v>138</v>
      </c>
      <c r="AU253" s="216" t="s">
        <v>86</v>
      </c>
      <c r="AV253" s="11" t="s">
        <v>24</v>
      </c>
      <c r="AW253" s="11" t="s">
        <v>39</v>
      </c>
      <c r="AX253" s="11" t="s">
        <v>76</v>
      </c>
      <c r="AY253" s="216" t="s">
        <v>127</v>
      </c>
    </row>
    <row r="254" spans="2:65" s="12" customFormat="1" ht="12">
      <c r="B254" s="217"/>
      <c r="C254" s="218"/>
      <c r="D254" s="204" t="s">
        <v>138</v>
      </c>
      <c r="E254" s="219" t="s">
        <v>22</v>
      </c>
      <c r="F254" s="220" t="s">
        <v>378</v>
      </c>
      <c r="G254" s="218"/>
      <c r="H254" s="221">
        <v>10.5</v>
      </c>
      <c r="I254" s="222"/>
      <c r="J254" s="218"/>
      <c r="K254" s="218"/>
      <c r="L254" s="223"/>
      <c r="M254" s="224"/>
      <c r="N254" s="225"/>
      <c r="O254" s="225"/>
      <c r="P254" s="225"/>
      <c r="Q254" s="225"/>
      <c r="R254" s="225"/>
      <c r="S254" s="225"/>
      <c r="T254" s="226"/>
      <c r="AT254" s="227" t="s">
        <v>138</v>
      </c>
      <c r="AU254" s="227" t="s">
        <v>86</v>
      </c>
      <c r="AV254" s="12" t="s">
        <v>86</v>
      </c>
      <c r="AW254" s="12" t="s">
        <v>39</v>
      </c>
      <c r="AX254" s="12" t="s">
        <v>76</v>
      </c>
      <c r="AY254" s="227" t="s">
        <v>127</v>
      </c>
    </row>
    <row r="255" spans="2:65" s="12" customFormat="1" ht="12">
      <c r="B255" s="217"/>
      <c r="C255" s="218"/>
      <c r="D255" s="204" t="s">
        <v>138</v>
      </c>
      <c r="E255" s="219" t="s">
        <v>22</v>
      </c>
      <c r="F255" s="220" t="s">
        <v>379</v>
      </c>
      <c r="G255" s="218"/>
      <c r="H255" s="221">
        <v>4.41</v>
      </c>
      <c r="I255" s="222"/>
      <c r="J255" s="218"/>
      <c r="K255" s="218"/>
      <c r="L255" s="223"/>
      <c r="M255" s="224"/>
      <c r="N255" s="225"/>
      <c r="O255" s="225"/>
      <c r="P255" s="225"/>
      <c r="Q255" s="225"/>
      <c r="R255" s="225"/>
      <c r="S255" s="225"/>
      <c r="T255" s="226"/>
      <c r="AT255" s="227" t="s">
        <v>138</v>
      </c>
      <c r="AU255" s="227" t="s">
        <v>86</v>
      </c>
      <c r="AV255" s="12" t="s">
        <v>86</v>
      </c>
      <c r="AW255" s="12" t="s">
        <v>39</v>
      </c>
      <c r="AX255" s="12" t="s">
        <v>76</v>
      </c>
      <c r="AY255" s="227" t="s">
        <v>127</v>
      </c>
    </row>
    <row r="256" spans="2:65" s="12" customFormat="1" ht="12">
      <c r="B256" s="217"/>
      <c r="C256" s="218"/>
      <c r="D256" s="204" t="s">
        <v>138</v>
      </c>
      <c r="E256" s="219" t="s">
        <v>22</v>
      </c>
      <c r="F256" s="220" t="s">
        <v>380</v>
      </c>
      <c r="G256" s="218"/>
      <c r="H256" s="221">
        <v>9.66</v>
      </c>
      <c r="I256" s="222"/>
      <c r="J256" s="218"/>
      <c r="K256" s="218"/>
      <c r="L256" s="223"/>
      <c r="M256" s="224"/>
      <c r="N256" s="225"/>
      <c r="O256" s="225"/>
      <c r="P256" s="225"/>
      <c r="Q256" s="225"/>
      <c r="R256" s="225"/>
      <c r="S256" s="225"/>
      <c r="T256" s="226"/>
      <c r="AT256" s="227" t="s">
        <v>138</v>
      </c>
      <c r="AU256" s="227" t="s">
        <v>86</v>
      </c>
      <c r="AV256" s="12" t="s">
        <v>86</v>
      </c>
      <c r="AW256" s="12" t="s">
        <v>39</v>
      </c>
      <c r="AX256" s="12" t="s">
        <v>76</v>
      </c>
      <c r="AY256" s="227" t="s">
        <v>127</v>
      </c>
    </row>
    <row r="257" spans="2:65" s="12" customFormat="1" ht="12">
      <c r="B257" s="217"/>
      <c r="C257" s="218"/>
      <c r="D257" s="204" t="s">
        <v>138</v>
      </c>
      <c r="E257" s="219" t="s">
        <v>22</v>
      </c>
      <c r="F257" s="220" t="s">
        <v>381</v>
      </c>
      <c r="G257" s="218"/>
      <c r="H257" s="221">
        <v>6.75</v>
      </c>
      <c r="I257" s="222"/>
      <c r="J257" s="218"/>
      <c r="K257" s="218"/>
      <c r="L257" s="223"/>
      <c r="M257" s="224"/>
      <c r="N257" s="225"/>
      <c r="O257" s="225"/>
      <c r="P257" s="225"/>
      <c r="Q257" s="225"/>
      <c r="R257" s="225"/>
      <c r="S257" s="225"/>
      <c r="T257" s="226"/>
      <c r="AT257" s="227" t="s">
        <v>138</v>
      </c>
      <c r="AU257" s="227" t="s">
        <v>86</v>
      </c>
      <c r="AV257" s="12" t="s">
        <v>86</v>
      </c>
      <c r="AW257" s="12" t="s">
        <v>39</v>
      </c>
      <c r="AX257" s="12" t="s">
        <v>76</v>
      </c>
      <c r="AY257" s="227" t="s">
        <v>127</v>
      </c>
    </row>
    <row r="258" spans="2:65" s="12" customFormat="1" ht="12">
      <c r="B258" s="217"/>
      <c r="C258" s="218"/>
      <c r="D258" s="204" t="s">
        <v>138</v>
      </c>
      <c r="E258" s="219" t="s">
        <v>22</v>
      </c>
      <c r="F258" s="220" t="s">
        <v>382</v>
      </c>
      <c r="G258" s="218"/>
      <c r="H258" s="221">
        <v>1.5</v>
      </c>
      <c r="I258" s="222"/>
      <c r="J258" s="218"/>
      <c r="K258" s="218"/>
      <c r="L258" s="223"/>
      <c r="M258" s="224"/>
      <c r="N258" s="225"/>
      <c r="O258" s="225"/>
      <c r="P258" s="225"/>
      <c r="Q258" s="225"/>
      <c r="R258" s="225"/>
      <c r="S258" s="225"/>
      <c r="T258" s="226"/>
      <c r="AT258" s="227" t="s">
        <v>138</v>
      </c>
      <c r="AU258" s="227" t="s">
        <v>86</v>
      </c>
      <c r="AV258" s="12" t="s">
        <v>86</v>
      </c>
      <c r="AW258" s="12" t="s">
        <v>39</v>
      </c>
      <c r="AX258" s="12" t="s">
        <v>76</v>
      </c>
      <c r="AY258" s="227" t="s">
        <v>127</v>
      </c>
    </row>
    <row r="259" spans="2:65" s="14" customFormat="1" ht="12">
      <c r="B259" s="239"/>
      <c r="C259" s="240"/>
      <c r="D259" s="204" t="s">
        <v>138</v>
      </c>
      <c r="E259" s="241" t="s">
        <v>22</v>
      </c>
      <c r="F259" s="242" t="s">
        <v>170</v>
      </c>
      <c r="G259" s="240"/>
      <c r="H259" s="243">
        <v>32.82</v>
      </c>
      <c r="I259" s="244"/>
      <c r="J259" s="240"/>
      <c r="K259" s="240"/>
      <c r="L259" s="245"/>
      <c r="M259" s="246"/>
      <c r="N259" s="247"/>
      <c r="O259" s="247"/>
      <c r="P259" s="247"/>
      <c r="Q259" s="247"/>
      <c r="R259" s="247"/>
      <c r="S259" s="247"/>
      <c r="T259" s="248"/>
      <c r="AT259" s="249" t="s">
        <v>138</v>
      </c>
      <c r="AU259" s="249" t="s">
        <v>86</v>
      </c>
      <c r="AV259" s="14" t="s">
        <v>134</v>
      </c>
      <c r="AW259" s="14" t="s">
        <v>39</v>
      </c>
      <c r="AX259" s="14" t="s">
        <v>24</v>
      </c>
      <c r="AY259" s="249" t="s">
        <v>127</v>
      </c>
    </row>
    <row r="260" spans="2:65" s="1" customFormat="1" ht="25.5" customHeight="1">
      <c r="B260" s="41"/>
      <c r="C260" s="192" t="s">
        <v>383</v>
      </c>
      <c r="D260" s="192" t="s">
        <v>129</v>
      </c>
      <c r="E260" s="193" t="s">
        <v>384</v>
      </c>
      <c r="F260" s="194" t="s">
        <v>385</v>
      </c>
      <c r="G260" s="195" t="s">
        <v>216</v>
      </c>
      <c r="H260" s="196">
        <v>38.055</v>
      </c>
      <c r="I260" s="197"/>
      <c r="J260" s="198">
        <f>ROUND(I260*H260,2)</f>
        <v>0</v>
      </c>
      <c r="K260" s="194" t="s">
        <v>133</v>
      </c>
      <c r="L260" s="61"/>
      <c r="M260" s="199" t="s">
        <v>22</v>
      </c>
      <c r="N260" s="200" t="s">
        <v>47</v>
      </c>
      <c r="O260" s="42"/>
      <c r="P260" s="201">
        <f>O260*H260</f>
        <v>0</v>
      </c>
      <c r="Q260" s="201">
        <v>0</v>
      </c>
      <c r="R260" s="201">
        <f>Q260*H260</f>
        <v>0</v>
      </c>
      <c r="S260" s="201">
        <v>0.22</v>
      </c>
      <c r="T260" s="202">
        <f>S260*H260</f>
        <v>8.3720999999999997</v>
      </c>
      <c r="AR260" s="24" t="s">
        <v>134</v>
      </c>
      <c r="AT260" s="24" t="s">
        <v>129</v>
      </c>
      <c r="AU260" s="24" t="s">
        <v>86</v>
      </c>
      <c r="AY260" s="24" t="s">
        <v>127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134</v>
      </c>
      <c r="BM260" s="24" t="s">
        <v>386</v>
      </c>
    </row>
    <row r="261" spans="2:65" s="1" customFormat="1" ht="36">
      <c r="B261" s="41"/>
      <c r="C261" s="63"/>
      <c r="D261" s="204" t="s">
        <v>136</v>
      </c>
      <c r="E261" s="63"/>
      <c r="F261" s="205" t="s">
        <v>387</v>
      </c>
      <c r="G261" s="63"/>
      <c r="H261" s="63"/>
      <c r="I261" s="163"/>
      <c r="J261" s="63"/>
      <c r="K261" s="63"/>
      <c r="L261" s="61"/>
      <c r="M261" s="206"/>
      <c r="N261" s="42"/>
      <c r="O261" s="42"/>
      <c r="P261" s="42"/>
      <c r="Q261" s="42"/>
      <c r="R261" s="42"/>
      <c r="S261" s="42"/>
      <c r="T261" s="78"/>
      <c r="AT261" s="24" t="s">
        <v>136</v>
      </c>
      <c r="AU261" s="24" t="s">
        <v>86</v>
      </c>
    </row>
    <row r="262" spans="2:65" s="11" customFormat="1" ht="12">
      <c r="B262" s="207"/>
      <c r="C262" s="208"/>
      <c r="D262" s="204" t="s">
        <v>138</v>
      </c>
      <c r="E262" s="209" t="s">
        <v>22</v>
      </c>
      <c r="F262" s="210" t="s">
        <v>360</v>
      </c>
      <c r="G262" s="208"/>
      <c r="H262" s="209" t="s">
        <v>22</v>
      </c>
      <c r="I262" s="211"/>
      <c r="J262" s="208"/>
      <c r="K262" s="208"/>
      <c r="L262" s="212"/>
      <c r="M262" s="213"/>
      <c r="N262" s="214"/>
      <c r="O262" s="214"/>
      <c r="P262" s="214"/>
      <c r="Q262" s="214"/>
      <c r="R262" s="214"/>
      <c r="S262" s="214"/>
      <c r="T262" s="215"/>
      <c r="AT262" s="216" t="s">
        <v>138</v>
      </c>
      <c r="AU262" s="216" t="s">
        <v>86</v>
      </c>
      <c r="AV262" s="11" t="s">
        <v>24</v>
      </c>
      <c r="AW262" s="11" t="s">
        <v>39</v>
      </c>
      <c r="AX262" s="11" t="s">
        <v>76</v>
      </c>
      <c r="AY262" s="216" t="s">
        <v>127</v>
      </c>
    </row>
    <row r="263" spans="2:65" s="12" customFormat="1" ht="12">
      <c r="B263" s="217"/>
      <c r="C263" s="218"/>
      <c r="D263" s="204" t="s">
        <v>138</v>
      </c>
      <c r="E263" s="219" t="s">
        <v>22</v>
      </c>
      <c r="F263" s="220" t="s">
        <v>388</v>
      </c>
      <c r="G263" s="218"/>
      <c r="H263" s="221">
        <v>11.88</v>
      </c>
      <c r="I263" s="222"/>
      <c r="J263" s="218"/>
      <c r="K263" s="218"/>
      <c r="L263" s="223"/>
      <c r="M263" s="224"/>
      <c r="N263" s="225"/>
      <c r="O263" s="225"/>
      <c r="P263" s="225"/>
      <c r="Q263" s="225"/>
      <c r="R263" s="225"/>
      <c r="S263" s="225"/>
      <c r="T263" s="226"/>
      <c r="AT263" s="227" t="s">
        <v>138</v>
      </c>
      <c r="AU263" s="227" t="s">
        <v>86</v>
      </c>
      <c r="AV263" s="12" t="s">
        <v>86</v>
      </c>
      <c r="AW263" s="12" t="s">
        <v>39</v>
      </c>
      <c r="AX263" s="12" t="s">
        <v>76</v>
      </c>
      <c r="AY263" s="227" t="s">
        <v>127</v>
      </c>
    </row>
    <row r="264" spans="2:65" s="12" customFormat="1" ht="12">
      <c r="B264" s="217"/>
      <c r="C264" s="218"/>
      <c r="D264" s="204" t="s">
        <v>138</v>
      </c>
      <c r="E264" s="219" t="s">
        <v>22</v>
      </c>
      <c r="F264" s="220" t="s">
        <v>389</v>
      </c>
      <c r="G264" s="218"/>
      <c r="H264" s="221">
        <v>5.0599999999999996</v>
      </c>
      <c r="I264" s="222"/>
      <c r="J264" s="218"/>
      <c r="K264" s="218"/>
      <c r="L264" s="223"/>
      <c r="M264" s="224"/>
      <c r="N264" s="225"/>
      <c r="O264" s="225"/>
      <c r="P264" s="225"/>
      <c r="Q264" s="225"/>
      <c r="R264" s="225"/>
      <c r="S264" s="225"/>
      <c r="T264" s="226"/>
      <c r="AT264" s="227" t="s">
        <v>138</v>
      </c>
      <c r="AU264" s="227" t="s">
        <v>86</v>
      </c>
      <c r="AV264" s="12" t="s">
        <v>86</v>
      </c>
      <c r="AW264" s="12" t="s">
        <v>39</v>
      </c>
      <c r="AX264" s="12" t="s">
        <v>76</v>
      </c>
      <c r="AY264" s="227" t="s">
        <v>127</v>
      </c>
    </row>
    <row r="265" spans="2:65" s="12" customFormat="1" ht="12">
      <c r="B265" s="217"/>
      <c r="C265" s="218"/>
      <c r="D265" s="204" t="s">
        <v>138</v>
      </c>
      <c r="E265" s="219" t="s">
        <v>22</v>
      </c>
      <c r="F265" s="220" t="s">
        <v>390</v>
      </c>
      <c r="G265" s="218"/>
      <c r="H265" s="221">
        <v>11</v>
      </c>
      <c r="I265" s="222"/>
      <c r="J265" s="218"/>
      <c r="K265" s="218"/>
      <c r="L265" s="223"/>
      <c r="M265" s="224"/>
      <c r="N265" s="225"/>
      <c r="O265" s="225"/>
      <c r="P265" s="225"/>
      <c r="Q265" s="225"/>
      <c r="R265" s="225"/>
      <c r="S265" s="225"/>
      <c r="T265" s="226"/>
      <c r="AT265" s="227" t="s">
        <v>138</v>
      </c>
      <c r="AU265" s="227" t="s">
        <v>86</v>
      </c>
      <c r="AV265" s="12" t="s">
        <v>86</v>
      </c>
      <c r="AW265" s="12" t="s">
        <v>39</v>
      </c>
      <c r="AX265" s="12" t="s">
        <v>76</v>
      </c>
      <c r="AY265" s="227" t="s">
        <v>127</v>
      </c>
    </row>
    <row r="266" spans="2:65" s="12" customFormat="1" ht="12">
      <c r="B266" s="217"/>
      <c r="C266" s="218"/>
      <c r="D266" s="204" t="s">
        <v>138</v>
      </c>
      <c r="E266" s="219" t="s">
        <v>22</v>
      </c>
      <c r="F266" s="220" t="s">
        <v>391</v>
      </c>
      <c r="G266" s="218"/>
      <c r="H266" s="221">
        <v>8.67</v>
      </c>
      <c r="I266" s="222"/>
      <c r="J266" s="218"/>
      <c r="K266" s="218"/>
      <c r="L266" s="223"/>
      <c r="M266" s="224"/>
      <c r="N266" s="225"/>
      <c r="O266" s="225"/>
      <c r="P266" s="225"/>
      <c r="Q266" s="225"/>
      <c r="R266" s="225"/>
      <c r="S266" s="225"/>
      <c r="T266" s="226"/>
      <c r="AT266" s="227" t="s">
        <v>138</v>
      </c>
      <c r="AU266" s="227" t="s">
        <v>86</v>
      </c>
      <c r="AV266" s="12" t="s">
        <v>86</v>
      </c>
      <c r="AW266" s="12" t="s">
        <v>39</v>
      </c>
      <c r="AX266" s="12" t="s">
        <v>76</v>
      </c>
      <c r="AY266" s="227" t="s">
        <v>127</v>
      </c>
    </row>
    <row r="267" spans="2:65" s="12" customFormat="1" ht="12">
      <c r="B267" s="217"/>
      <c r="C267" s="218"/>
      <c r="D267" s="204" t="s">
        <v>138</v>
      </c>
      <c r="E267" s="219" t="s">
        <v>22</v>
      </c>
      <c r="F267" s="220" t="s">
        <v>392</v>
      </c>
      <c r="G267" s="218"/>
      <c r="H267" s="221">
        <v>1.4450000000000001</v>
      </c>
      <c r="I267" s="222"/>
      <c r="J267" s="218"/>
      <c r="K267" s="218"/>
      <c r="L267" s="223"/>
      <c r="M267" s="224"/>
      <c r="N267" s="225"/>
      <c r="O267" s="225"/>
      <c r="P267" s="225"/>
      <c r="Q267" s="225"/>
      <c r="R267" s="225"/>
      <c r="S267" s="225"/>
      <c r="T267" s="226"/>
      <c r="AT267" s="227" t="s">
        <v>138</v>
      </c>
      <c r="AU267" s="227" t="s">
        <v>86</v>
      </c>
      <c r="AV267" s="12" t="s">
        <v>86</v>
      </c>
      <c r="AW267" s="12" t="s">
        <v>39</v>
      </c>
      <c r="AX267" s="12" t="s">
        <v>76</v>
      </c>
      <c r="AY267" s="227" t="s">
        <v>127</v>
      </c>
    </row>
    <row r="268" spans="2:65" s="14" customFormat="1" ht="12">
      <c r="B268" s="239"/>
      <c r="C268" s="240"/>
      <c r="D268" s="204" t="s">
        <v>138</v>
      </c>
      <c r="E268" s="241" t="s">
        <v>22</v>
      </c>
      <c r="F268" s="242" t="s">
        <v>170</v>
      </c>
      <c r="G268" s="240"/>
      <c r="H268" s="243">
        <v>38.055</v>
      </c>
      <c r="I268" s="244"/>
      <c r="J268" s="240"/>
      <c r="K268" s="240"/>
      <c r="L268" s="245"/>
      <c r="M268" s="246"/>
      <c r="N268" s="247"/>
      <c r="O268" s="247"/>
      <c r="P268" s="247"/>
      <c r="Q268" s="247"/>
      <c r="R268" s="247"/>
      <c r="S268" s="247"/>
      <c r="T268" s="248"/>
      <c r="AT268" s="249" t="s">
        <v>138</v>
      </c>
      <c r="AU268" s="249" t="s">
        <v>86</v>
      </c>
      <c r="AV268" s="14" t="s">
        <v>134</v>
      </c>
      <c r="AW268" s="14" t="s">
        <v>39</v>
      </c>
      <c r="AX268" s="14" t="s">
        <v>24</v>
      </c>
      <c r="AY268" s="249" t="s">
        <v>127</v>
      </c>
    </row>
    <row r="269" spans="2:65" s="1" customFormat="1" ht="16.5" customHeight="1">
      <c r="B269" s="41"/>
      <c r="C269" s="192" t="s">
        <v>393</v>
      </c>
      <c r="D269" s="192" t="s">
        <v>129</v>
      </c>
      <c r="E269" s="193" t="s">
        <v>394</v>
      </c>
      <c r="F269" s="194" t="s">
        <v>395</v>
      </c>
      <c r="G269" s="195" t="s">
        <v>149</v>
      </c>
      <c r="H269" s="196">
        <v>58.5</v>
      </c>
      <c r="I269" s="197"/>
      <c r="J269" s="198">
        <f>ROUND(I269*H269,2)</f>
        <v>0</v>
      </c>
      <c r="K269" s="194" t="s">
        <v>133</v>
      </c>
      <c r="L269" s="61"/>
      <c r="M269" s="199" t="s">
        <v>22</v>
      </c>
      <c r="N269" s="200" t="s">
        <v>47</v>
      </c>
      <c r="O269" s="42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4" t="s">
        <v>134</v>
      </c>
      <c r="AT269" s="24" t="s">
        <v>129</v>
      </c>
      <c r="AU269" s="24" t="s">
        <v>86</v>
      </c>
      <c r="AY269" s="24" t="s">
        <v>127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4" t="s">
        <v>24</v>
      </c>
      <c r="BK269" s="203">
        <f>ROUND(I269*H269,2)</f>
        <v>0</v>
      </c>
      <c r="BL269" s="24" t="s">
        <v>134</v>
      </c>
      <c r="BM269" s="24" t="s">
        <v>396</v>
      </c>
    </row>
    <row r="270" spans="2:65" s="1" customFormat="1" ht="12">
      <c r="B270" s="41"/>
      <c r="C270" s="63"/>
      <c r="D270" s="204" t="s">
        <v>136</v>
      </c>
      <c r="E270" s="63"/>
      <c r="F270" s="205" t="s">
        <v>397</v>
      </c>
      <c r="G270" s="63"/>
      <c r="H270" s="63"/>
      <c r="I270" s="163"/>
      <c r="J270" s="63"/>
      <c r="K270" s="63"/>
      <c r="L270" s="61"/>
      <c r="M270" s="206"/>
      <c r="N270" s="42"/>
      <c r="O270" s="42"/>
      <c r="P270" s="42"/>
      <c r="Q270" s="42"/>
      <c r="R270" s="42"/>
      <c r="S270" s="42"/>
      <c r="T270" s="78"/>
      <c r="AT270" s="24" t="s">
        <v>136</v>
      </c>
      <c r="AU270" s="24" t="s">
        <v>86</v>
      </c>
    </row>
    <row r="271" spans="2:65" s="11" customFormat="1" ht="12">
      <c r="B271" s="207"/>
      <c r="C271" s="208"/>
      <c r="D271" s="204" t="s">
        <v>138</v>
      </c>
      <c r="E271" s="209" t="s">
        <v>22</v>
      </c>
      <c r="F271" s="210" t="s">
        <v>360</v>
      </c>
      <c r="G271" s="208"/>
      <c r="H271" s="209" t="s">
        <v>22</v>
      </c>
      <c r="I271" s="211"/>
      <c r="J271" s="208"/>
      <c r="K271" s="208"/>
      <c r="L271" s="212"/>
      <c r="M271" s="213"/>
      <c r="N271" s="214"/>
      <c r="O271" s="214"/>
      <c r="P271" s="214"/>
      <c r="Q271" s="214"/>
      <c r="R271" s="214"/>
      <c r="S271" s="214"/>
      <c r="T271" s="215"/>
      <c r="AT271" s="216" t="s">
        <v>138</v>
      </c>
      <c r="AU271" s="216" t="s">
        <v>86</v>
      </c>
      <c r="AV271" s="11" t="s">
        <v>24</v>
      </c>
      <c r="AW271" s="11" t="s">
        <v>39</v>
      </c>
      <c r="AX271" s="11" t="s">
        <v>76</v>
      </c>
      <c r="AY271" s="216" t="s">
        <v>127</v>
      </c>
    </row>
    <row r="272" spans="2:65" s="12" customFormat="1" ht="12">
      <c r="B272" s="217"/>
      <c r="C272" s="218"/>
      <c r="D272" s="204" t="s">
        <v>138</v>
      </c>
      <c r="E272" s="219" t="s">
        <v>22</v>
      </c>
      <c r="F272" s="220" t="s">
        <v>398</v>
      </c>
      <c r="G272" s="218"/>
      <c r="H272" s="221">
        <v>14.2</v>
      </c>
      <c r="I272" s="222"/>
      <c r="J272" s="218"/>
      <c r="K272" s="218"/>
      <c r="L272" s="223"/>
      <c r="M272" s="224"/>
      <c r="N272" s="225"/>
      <c r="O272" s="225"/>
      <c r="P272" s="225"/>
      <c r="Q272" s="225"/>
      <c r="R272" s="225"/>
      <c r="S272" s="225"/>
      <c r="T272" s="226"/>
      <c r="AT272" s="227" t="s">
        <v>138</v>
      </c>
      <c r="AU272" s="227" t="s">
        <v>86</v>
      </c>
      <c r="AV272" s="12" t="s">
        <v>86</v>
      </c>
      <c r="AW272" s="12" t="s">
        <v>39</v>
      </c>
      <c r="AX272" s="12" t="s">
        <v>76</v>
      </c>
      <c r="AY272" s="227" t="s">
        <v>127</v>
      </c>
    </row>
    <row r="273" spans="2:65" s="12" customFormat="1" ht="12">
      <c r="B273" s="217"/>
      <c r="C273" s="218"/>
      <c r="D273" s="204" t="s">
        <v>138</v>
      </c>
      <c r="E273" s="219" t="s">
        <v>22</v>
      </c>
      <c r="F273" s="220" t="s">
        <v>399</v>
      </c>
      <c r="G273" s="218"/>
      <c r="H273" s="221">
        <v>6.7</v>
      </c>
      <c r="I273" s="222"/>
      <c r="J273" s="218"/>
      <c r="K273" s="218"/>
      <c r="L273" s="223"/>
      <c r="M273" s="224"/>
      <c r="N273" s="225"/>
      <c r="O273" s="225"/>
      <c r="P273" s="225"/>
      <c r="Q273" s="225"/>
      <c r="R273" s="225"/>
      <c r="S273" s="225"/>
      <c r="T273" s="226"/>
      <c r="AT273" s="227" t="s">
        <v>138</v>
      </c>
      <c r="AU273" s="227" t="s">
        <v>86</v>
      </c>
      <c r="AV273" s="12" t="s">
        <v>86</v>
      </c>
      <c r="AW273" s="12" t="s">
        <v>39</v>
      </c>
      <c r="AX273" s="12" t="s">
        <v>76</v>
      </c>
      <c r="AY273" s="227" t="s">
        <v>127</v>
      </c>
    </row>
    <row r="274" spans="2:65" s="12" customFormat="1" ht="12">
      <c r="B274" s="217"/>
      <c r="C274" s="218"/>
      <c r="D274" s="204" t="s">
        <v>138</v>
      </c>
      <c r="E274" s="219" t="s">
        <v>22</v>
      </c>
      <c r="F274" s="220" t="s">
        <v>400</v>
      </c>
      <c r="G274" s="218"/>
      <c r="H274" s="221">
        <v>13.8</v>
      </c>
      <c r="I274" s="222"/>
      <c r="J274" s="218"/>
      <c r="K274" s="218"/>
      <c r="L274" s="223"/>
      <c r="M274" s="224"/>
      <c r="N274" s="225"/>
      <c r="O274" s="225"/>
      <c r="P274" s="225"/>
      <c r="Q274" s="225"/>
      <c r="R274" s="225"/>
      <c r="S274" s="225"/>
      <c r="T274" s="226"/>
      <c r="AT274" s="227" t="s">
        <v>138</v>
      </c>
      <c r="AU274" s="227" t="s">
        <v>86</v>
      </c>
      <c r="AV274" s="12" t="s">
        <v>86</v>
      </c>
      <c r="AW274" s="12" t="s">
        <v>39</v>
      </c>
      <c r="AX274" s="12" t="s">
        <v>76</v>
      </c>
      <c r="AY274" s="227" t="s">
        <v>127</v>
      </c>
    </row>
    <row r="275" spans="2:65" s="12" customFormat="1" ht="12">
      <c r="B275" s="217"/>
      <c r="C275" s="218"/>
      <c r="D275" s="204" t="s">
        <v>138</v>
      </c>
      <c r="E275" s="219" t="s">
        <v>22</v>
      </c>
      <c r="F275" s="220" t="s">
        <v>401</v>
      </c>
      <c r="G275" s="218"/>
      <c r="H275" s="221">
        <v>20.399999999999999</v>
      </c>
      <c r="I275" s="222"/>
      <c r="J275" s="218"/>
      <c r="K275" s="218"/>
      <c r="L275" s="223"/>
      <c r="M275" s="224"/>
      <c r="N275" s="225"/>
      <c r="O275" s="225"/>
      <c r="P275" s="225"/>
      <c r="Q275" s="225"/>
      <c r="R275" s="225"/>
      <c r="S275" s="225"/>
      <c r="T275" s="226"/>
      <c r="AT275" s="227" t="s">
        <v>138</v>
      </c>
      <c r="AU275" s="227" t="s">
        <v>86</v>
      </c>
      <c r="AV275" s="12" t="s">
        <v>86</v>
      </c>
      <c r="AW275" s="12" t="s">
        <v>39</v>
      </c>
      <c r="AX275" s="12" t="s">
        <v>76</v>
      </c>
      <c r="AY275" s="227" t="s">
        <v>127</v>
      </c>
    </row>
    <row r="276" spans="2:65" s="12" customFormat="1" ht="12">
      <c r="B276" s="217"/>
      <c r="C276" s="218"/>
      <c r="D276" s="204" t="s">
        <v>138</v>
      </c>
      <c r="E276" s="219" t="s">
        <v>22</v>
      </c>
      <c r="F276" s="220" t="s">
        <v>402</v>
      </c>
      <c r="G276" s="218"/>
      <c r="H276" s="221">
        <v>3.4</v>
      </c>
      <c r="I276" s="222"/>
      <c r="J276" s="218"/>
      <c r="K276" s="218"/>
      <c r="L276" s="223"/>
      <c r="M276" s="224"/>
      <c r="N276" s="225"/>
      <c r="O276" s="225"/>
      <c r="P276" s="225"/>
      <c r="Q276" s="225"/>
      <c r="R276" s="225"/>
      <c r="S276" s="225"/>
      <c r="T276" s="226"/>
      <c r="AT276" s="227" t="s">
        <v>138</v>
      </c>
      <c r="AU276" s="227" t="s">
        <v>86</v>
      </c>
      <c r="AV276" s="12" t="s">
        <v>86</v>
      </c>
      <c r="AW276" s="12" t="s">
        <v>39</v>
      </c>
      <c r="AX276" s="12" t="s">
        <v>76</v>
      </c>
      <c r="AY276" s="227" t="s">
        <v>127</v>
      </c>
    </row>
    <row r="277" spans="2:65" s="14" customFormat="1" ht="12">
      <c r="B277" s="239"/>
      <c r="C277" s="240"/>
      <c r="D277" s="204" t="s">
        <v>138</v>
      </c>
      <c r="E277" s="241" t="s">
        <v>22</v>
      </c>
      <c r="F277" s="242" t="s">
        <v>170</v>
      </c>
      <c r="G277" s="240"/>
      <c r="H277" s="243">
        <v>58.5</v>
      </c>
      <c r="I277" s="244"/>
      <c r="J277" s="240"/>
      <c r="K277" s="240"/>
      <c r="L277" s="245"/>
      <c r="M277" s="246"/>
      <c r="N277" s="247"/>
      <c r="O277" s="247"/>
      <c r="P277" s="247"/>
      <c r="Q277" s="247"/>
      <c r="R277" s="247"/>
      <c r="S277" s="247"/>
      <c r="T277" s="248"/>
      <c r="AT277" s="249" t="s">
        <v>138</v>
      </c>
      <c r="AU277" s="249" t="s">
        <v>86</v>
      </c>
      <c r="AV277" s="14" t="s">
        <v>134</v>
      </c>
      <c r="AW277" s="14" t="s">
        <v>39</v>
      </c>
      <c r="AX277" s="14" t="s">
        <v>24</v>
      </c>
      <c r="AY277" s="249" t="s">
        <v>127</v>
      </c>
    </row>
    <row r="278" spans="2:65" s="1" customFormat="1" ht="25.5" customHeight="1">
      <c r="B278" s="41"/>
      <c r="C278" s="192" t="s">
        <v>403</v>
      </c>
      <c r="D278" s="192" t="s">
        <v>129</v>
      </c>
      <c r="E278" s="193" t="s">
        <v>404</v>
      </c>
      <c r="F278" s="194" t="s">
        <v>405</v>
      </c>
      <c r="G278" s="195" t="s">
        <v>216</v>
      </c>
      <c r="H278" s="196">
        <v>47.37</v>
      </c>
      <c r="I278" s="197"/>
      <c r="J278" s="198">
        <f>ROUND(I278*H278,2)</f>
        <v>0</v>
      </c>
      <c r="K278" s="194" t="s">
        <v>133</v>
      </c>
      <c r="L278" s="61"/>
      <c r="M278" s="199" t="s">
        <v>22</v>
      </c>
      <c r="N278" s="200" t="s">
        <v>47</v>
      </c>
      <c r="O278" s="42"/>
      <c r="P278" s="201">
        <f>O278*H278</f>
        <v>0</v>
      </c>
      <c r="Q278" s="201">
        <v>4.0000000000000003E-5</v>
      </c>
      <c r="R278" s="201">
        <f>Q278*H278</f>
        <v>1.8948000000000001E-3</v>
      </c>
      <c r="S278" s="201">
        <v>0.10299999999999999</v>
      </c>
      <c r="T278" s="202">
        <f>S278*H278</f>
        <v>4.8791099999999998</v>
      </c>
      <c r="AR278" s="24" t="s">
        <v>134</v>
      </c>
      <c r="AT278" s="24" t="s">
        <v>129</v>
      </c>
      <c r="AU278" s="24" t="s">
        <v>86</v>
      </c>
      <c r="AY278" s="24" t="s">
        <v>127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4" t="s">
        <v>24</v>
      </c>
      <c r="BK278" s="203">
        <f>ROUND(I278*H278,2)</f>
        <v>0</v>
      </c>
      <c r="BL278" s="24" t="s">
        <v>134</v>
      </c>
      <c r="BM278" s="24" t="s">
        <v>406</v>
      </c>
    </row>
    <row r="279" spans="2:65" s="1" customFormat="1" ht="24">
      <c r="B279" s="41"/>
      <c r="C279" s="63"/>
      <c r="D279" s="204" t="s">
        <v>136</v>
      </c>
      <c r="E279" s="63"/>
      <c r="F279" s="205" t="s">
        <v>407</v>
      </c>
      <c r="G279" s="63"/>
      <c r="H279" s="63"/>
      <c r="I279" s="163"/>
      <c r="J279" s="63"/>
      <c r="K279" s="63"/>
      <c r="L279" s="61"/>
      <c r="M279" s="206"/>
      <c r="N279" s="42"/>
      <c r="O279" s="42"/>
      <c r="P279" s="42"/>
      <c r="Q279" s="42"/>
      <c r="R279" s="42"/>
      <c r="S279" s="42"/>
      <c r="T279" s="78"/>
      <c r="AT279" s="24" t="s">
        <v>136</v>
      </c>
      <c r="AU279" s="24" t="s">
        <v>86</v>
      </c>
    </row>
    <row r="280" spans="2:65" s="11" customFormat="1" ht="12">
      <c r="B280" s="207"/>
      <c r="C280" s="208"/>
      <c r="D280" s="204" t="s">
        <v>138</v>
      </c>
      <c r="E280" s="209" t="s">
        <v>22</v>
      </c>
      <c r="F280" s="210" t="s">
        <v>360</v>
      </c>
      <c r="G280" s="208"/>
      <c r="H280" s="209" t="s">
        <v>22</v>
      </c>
      <c r="I280" s="211"/>
      <c r="J280" s="208"/>
      <c r="K280" s="208"/>
      <c r="L280" s="212"/>
      <c r="M280" s="213"/>
      <c r="N280" s="214"/>
      <c r="O280" s="214"/>
      <c r="P280" s="214"/>
      <c r="Q280" s="214"/>
      <c r="R280" s="214"/>
      <c r="S280" s="214"/>
      <c r="T280" s="215"/>
      <c r="AT280" s="216" t="s">
        <v>138</v>
      </c>
      <c r="AU280" s="216" t="s">
        <v>86</v>
      </c>
      <c r="AV280" s="11" t="s">
        <v>24</v>
      </c>
      <c r="AW280" s="11" t="s">
        <v>39</v>
      </c>
      <c r="AX280" s="11" t="s">
        <v>76</v>
      </c>
      <c r="AY280" s="216" t="s">
        <v>127</v>
      </c>
    </row>
    <row r="281" spans="2:65" s="12" customFormat="1" ht="12">
      <c r="B281" s="217"/>
      <c r="C281" s="218"/>
      <c r="D281" s="204" t="s">
        <v>138</v>
      </c>
      <c r="E281" s="219" t="s">
        <v>22</v>
      </c>
      <c r="F281" s="220" t="s">
        <v>408</v>
      </c>
      <c r="G281" s="218"/>
      <c r="H281" s="221">
        <v>14.1</v>
      </c>
      <c r="I281" s="222"/>
      <c r="J281" s="218"/>
      <c r="K281" s="218"/>
      <c r="L281" s="223"/>
      <c r="M281" s="224"/>
      <c r="N281" s="225"/>
      <c r="O281" s="225"/>
      <c r="P281" s="225"/>
      <c r="Q281" s="225"/>
      <c r="R281" s="225"/>
      <c r="S281" s="225"/>
      <c r="T281" s="226"/>
      <c r="AT281" s="227" t="s">
        <v>138</v>
      </c>
      <c r="AU281" s="227" t="s">
        <v>86</v>
      </c>
      <c r="AV281" s="12" t="s">
        <v>86</v>
      </c>
      <c r="AW281" s="12" t="s">
        <v>39</v>
      </c>
      <c r="AX281" s="12" t="s">
        <v>76</v>
      </c>
      <c r="AY281" s="227" t="s">
        <v>127</v>
      </c>
    </row>
    <row r="282" spans="2:65" s="12" customFormat="1" ht="12">
      <c r="B282" s="217"/>
      <c r="C282" s="218"/>
      <c r="D282" s="204" t="s">
        <v>138</v>
      </c>
      <c r="E282" s="219" t="s">
        <v>22</v>
      </c>
      <c r="F282" s="220" t="s">
        <v>409</v>
      </c>
      <c r="G282" s="218"/>
      <c r="H282" s="221">
        <v>6.11</v>
      </c>
      <c r="I282" s="222"/>
      <c r="J282" s="218"/>
      <c r="K282" s="218"/>
      <c r="L282" s="223"/>
      <c r="M282" s="224"/>
      <c r="N282" s="225"/>
      <c r="O282" s="225"/>
      <c r="P282" s="225"/>
      <c r="Q282" s="225"/>
      <c r="R282" s="225"/>
      <c r="S282" s="225"/>
      <c r="T282" s="226"/>
      <c r="AT282" s="227" t="s">
        <v>138</v>
      </c>
      <c r="AU282" s="227" t="s">
        <v>86</v>
      </c>
      <c r="AV282" s="12" t="s">
        <v>86</v>
      </c>
      <c r="AW282" s="12" t="s">
        <v>39</v>
      </c>
      <c r="AX282" s="12" t="s">
        <v>76</v>
      </c>
      <c r="AY282" s="227" t="s">
        <v>127</v>
      </c>
    </row>
    <row r="283" spans="2:65" s="12" customFormat="1" ht="12">
      <c r="B283" s="217"/>
      <c r="C283" s="218"/>
      <c r="D283" s="204" t="s">
        <v>138</v>
      </c>
      <c r="E283" s="219" t="s">
        <v>22</v>
      </c>
      <c r="F283" s="220" t="s">
        <v>410</v>
      </c>
      <c r="G283" s="218"/>
      <c r="H283" s="221">
        <v>13.16</v>
      </c>
      <c r="I283" s="222"/>
      <c r="J283" s="218"/>
      <c r="K283" s="218"/>
      <c r="L283" s="223"/>
      <c r="M283" s="224"/>
      <c r="N283" s="225"/>
      <c r="O283" s="225"/>
      <c r="P283" s="225"/>
      <c r="Q283" s="225"/>
      <c r="R283" s="225"/>
      <c r="S283" s="225"/>
      <c r="T283" s="226"/>
      <c r="AT283" s="227" t="s">
        <v>138</v>
      </c>
      <c r="AU283" s="227" t="s">
        <v>86</v>
      </c>
      <c r="AV283" s="12" t="s">
        <v>86</v>
      </c>
      <c r="AW283" s="12" t="s">
        <v>39</v>
      </c>
      <c r="AX283" s="12" t="s">
        <v>76</v>
      </c>
      <c r="AY283" s="227" t="s">
        <v>127</v>
      </c>
    </row>
    <row r="284" spans="2:65" s="12" customFormat="1" ht="12">
      <c r="B284" s="217"/>
      <c r="C284" s="218"/>
      <c r="D284" s="204" t="s">
        <v>138</v>
      </c>
      <c r="E284" s="219" t="s">
        <v>22</v>
      </c>
      <c r="F284" s="220" t="s">
        <v>411</v>
      </c>
      <c r="G284" s="218"/>
      <c r="H284" s="221">
        <v>12</v>
      </c>
      <c r="I284" s="222"/>
      <c r="J284" s="218"/>
      <c r="K284" s="218"/>
      <c r="L284" s="223"/>
      <c r="M284" s="224"/>
      <c r="N284" s="225"/>
      <c r="O284" s="225"/>
      <c r="P284" s="225"/>
      <c r="Q284" s="225"/>
      <c r="R284" s="225"/>
      <c r="S284" s="225"/>
      <c r="T284" s="226"/>
      <c r="AT284" s="227" t="s">
        <v>138</v>
      </c>
      <c r="AU284" s="227" t="s">
        <v>86</v>
      </c>
      <c r="AV284" s="12" t="s">
        <v>86</v>
      </c>
      <c r="AW284" s="12" t="s">
        <v>39</v>
      </c>
      <c r="AX284" s="12" t="s">
        <v>76</v>
      </c>
      <c r="AY284" s="227" t="s">
        <v>127</v>
      </c>
    </row>
    <row r="285" spans="2:65" s="12" customFormat="1" ht="12">
      <c r="B285" s="217"/>
      <c r="C285" s="218"/>
      <c r="D285" s="204" t="s">
        <v>138</v>
      </c>
      <c r="E285" s="219" t="s">
        <v>22</v>
      </c>
      <c r="F285" s="220" t="s">
        <v>412</v>
      </c>
      <c r="G285" s="218"/>
      <c r="H285" s="221">
        <v>2</v>
      </c>
      <c r="I285" s="222"/>
      <c r="J285" s="218"/>
      <c r="K285" s="218"/>
      <c r="L285" s="223"/>
      <c r="M285" s="224"/>
      <c r="N285" s="225"/>
      <c r="O285" s="225"/>
      <c r="P285" s="225"/>
      <c r="Q285" s="225"/>
      <c r="R285" s="225"/>
      <c r="S285" s="225"/>
      <c r="T285" s="226"/>
      <c r="AT285" s="227" t="s">
        <v>138</v>
      </c>
      <c r="AU285" s="227" t="s">
        <v>86</v>
      </c>
      <c r="AV285" s="12" t="s">
        <v>86</v>
      </c>
      <c r="AW285" s="12" t="s">
        <v>39</v>
      </c>
      <c r="AX285" s="12" t="s">
        <v>76</v>
      </c>
      <c r="AY285" s="227" t="s">
        <v>127</v>
      </c>
    </row>
    <row r="286" spans="2:65" s="14" customFormat="1" ht="12">
      <c r="B286" s="239"/>
      <c r="C286" s="240"/>
      <c r="D286" s="204" t="s">
        <v>138</v>
      </c>
      <c r="E286" s="241" t="s">
        <v>22</v>
      </c>
      <c r="F286" s="242" t="s">
        <v>170</v>
      </c>
      <c r="G286" s="240"/>
      <c r="H286" s="243">
        <v>47.37</v>
      </c>
      <c r="I286" s="244"/>
      <c r="J286" s="240"/>
      <c r="K286" s="240"/>
      <c r="L286" s="245"/>
      <c r="M286" s="246"/>
      <c r="N286" s="247"/>
      <c r="O286" s="247"/>
      <c r="P286" s="247"/>
      <c r="Q286" s="247"/>
      <c r="R286" s="247"/>
      <c r="S286" s="247"/>
      <c r="T286" s="248"/>
      <c r="AT286" s="249" t="s">
        <v>138</v>
      </c>
      <c r="AU286" s="249" t="s">
        <v>86</v>
      </c>
      <c r="AV286" s="14" t="s">
        <v>134</v>
      </c>
      <c r="AW286" s="14" t="s">
        <v>39</v>
      </c>
      <c r="AX286" s="14" t="s">
        <v>24</v>
      </c>
      <c r="AY286" s="249" t="s">
        <v>127</v>
      </c>
    </row>
    <row r="287" spans="2:65" s="1" customFormat="1" ht="16.5" customHeight="1">
      <c r="B287" s="41"/>
      <c r="C287" s="192" t="s">
        <v>413</v>
      </c>
      <c r="D287" s="192" t="s">
        <v>129</v>
      </c>
      <c r="E287" s="193" t="s">
        <v>414</v>
      </c>
      <c r="F287" s="194" t="s">
        <v>415</v>
      </c>
      <c r="G287" s="195" t="s">
        <v>149</v>
      </c>
      <c r="H287" s="196">
        <v>58.2</v>
      </c>
      <c r="I287" s="197"/>
      <c r="J287" s="198">
        <f>ROUND(I287*H287,2)</f>
        <v>0</v>
      </c>
      <c r="K287" s="194" t="s">
        <v>133</v>
      </c>
      <c r="L287" s="61"/>
      <c r="M287" s="199" t="s">
        <v>22</v>
      </c>
      <c r="N287" s="200" t="s">
        <v>47</v>
      </c>
      <c r="O287" s="42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AR287" s="24" t="s">
        <v>134</v>
      </c>
      <c r="AT287" s="24" t="s">
        <v>129</v>
      </c>
      <c r="AU287" s="24" t="s">
        <v>86</v>
      </c>
      <c r="AY287" s="24" t="s">
        <v>127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4" t="s">
        <v>24</v>
      </c>
      <c r="BK287" s="203">
        <f>ROUND(I287*H287,2)</f>
        <v>0</v>
      </c>
      <c r="BL287" s="24" t="s">
        <v>134</v>
      </c>
      <c r="BM287" s="24" t="s">
        <v>416</v>
      </c>
    </row>
    <row r="288" spans="2:65" s="1" customFormat="1" ht="12">
      <c r="B288" s="41"/>
      <c r="C288" s="63"/>
      <c r="D288" s="204" t="s">
        <v>136</v>
      </c>
      <c r="E288" s="63"/>
      <c r="F288" s="205" t="s">
        <v>417</v>
      </c>
      <c r="G288" s="63"/>
      <c r="H288" s="63"/>
      <c r="I288" s="163"/>
      <c r="J288" s="63"/>
      <c r="K288" s="63"/>
      <c r="L288" s="61"/>
      <c r="M288" s="206"/>
      <c r="N288" s="42"/>
      <c r="O288" s="42"/>
      <c r="P288" s="42"/>
      <c r="Q288" s="42"/>
      <c r="R288" s="42"/>
      <c r="S288" s="42"/>
      <c r="T288" s="78"/>
      <c r="AT288" s="24" t="s">
        <v>136</v>
      </c>
      <c r="AU288" s="24" t="s">
        <v>86</v>
      </c>
    </row>
    <row r="289" spans="2:65" s="11" customFormat="1" ht="12">
      <c r="B289" s="207"/>
      <c r="C289" s="208"/>
      <c r="D289" s="204" t="s">
        <v>138</v>
      </c>
      <c r="E289" s="209" t="s">
        <v>22</v>
      </c>
      <c r="F289" s="210" t="s">
        <v>360</v>
      </c>
      <c r="G289" s="208"/>
      <c r="H289" s="209" t="s">
        <v>22</v>
      </c>
      <c r="I289" s="211"/>
      <c r="J289" s="208"/>
      <c r="K289" s="208"/>
      <c r="L289" s="212"/>
      <c r="M289" s="213"/>
      <c r="N289" s="214"/>
      <c r="O289" s="214"/>
      <c r="P289" s="214"/>
      <c r="Q289" s="214"/>
      <c r="R289" s="214"/>
      <c r="S289" s="214"/>
      <c r="T289" s="215"/>
      <c r="AT289" s="216" t="s">
        <v>138</v>
      </c>
      <c r="AU289" s="216" t="s">
        <v>86</v>
      </c>
      <c r="AV289" s="11" t="s">
        <v>24</v>
      </c>
      <c r="AW289" s="11" t="s">
        <v>39</v>
      </c>
      <c r="AX289" s="11" t="s">
        <v>76</v>
      </c>
      <c r="AY289" s="216" t="s">
        <v>127</v>
      </c>
    </row>
    <row r="290" spans="2:65" s="12" customFormat="1" ht="12">
      <c r="B290" s="217"/>
      <c r="C290" s="218"/>
      <c r="D290" s="204" t="s">
        <v>138</v>
      </c>
      <c r="E290" s="219" t="s">
        <v>22</v>
      </c>
      <c r="F290" s="220" t="s">
        <v>418</v>
      </c>
      <c r="G290" s="218"/>
      <c r="H290" s="221">
        <v>15.4</v>
      </c>
      <c r="I290" s="222"/>
      <c r="J290" s="218"/>
      <c r="K290" s="218"/>
      <c r="L290" s="223"/>
      <c r="M290" s="224"/>
      <c r="N290" s="225"/>
      <c r="O290" s="225"/>
      <c r="P290" s="225"/>
      <c r="Q290" s="225"/>
      <c r="R290" s="225"/>
      <c r="S290" s="225"/>
      <c r="T290" s="226"/>
      <c r="AT290" s="227" t="s">
        <v>138</v>
      </c>
      <c r="AU290" s="227" t="s">
        <v>86</v>
      </c>
      <c r="AV290" s="12" t="s">
        <v>86</v>
      </c>
      <c r="AW290" s="12" t="s">
        <v>39</v>
      </c>
      <c r="AX290" s="12" t="s">
        <v>76</v>
      </c>
      <c r="AY290" s="227" t="s">
        <v>127</v>
      </c>
    </row>
    <row r="291" spans="2:65" s="12" customFormat="1" ht="12">
      <c r="B291" s="217"/>
      <c r="C291" s="218"/>
      <c r="D291" s="204" t="s">
        <v>138</v>
      </c>
      <c r="E291" s="219" t="s">
        <v>22</v>
      </c>
      <c r="F291" s="220" t="s">
        <v>419</v>
      </c>
      <c r="G291" s="218"/>
      <c r="H291" s="221">
        <v>7.3</v>
      </c>
      <c r="I291" s="222"/>
      <c r="J291" s="218"/>
      <c r="K291" s="218"/>
      <c r="L291" s="223"/>
      <c r="M291" s="224"/>
      <c r="N291" s="225"/>
      <c r="O291" s="225"/>
      <c r="P291" s="225"/>
      <c r="Q291" s="225"/>
      <c r="R291" s="225"/>
      <c r="S291" s="225"/>
      <c r="T291" s="226"/>
      <c r="AT291" s="227" t="s">
        <v>138</v>
      </c>
      <c r="AU291" s="227" t="s">
        <v>86</v>
      </c>
      <c r="AV291" s="12" t="s">
        <v>86</v>
      </c>
      <c r="AW291" s="12" t="s">
        <v>39</v>
      </c>
      <c r="AX291" s="12" t="s">
        <v>76</v>
      </c>
      <c r="AY291" s="227" t="s">
        <v>127</v>
      </c>
    </row>
    <row r="292" spans="2:65" s="12" customFormat="1" ht="12">
      <c r="B292" s="217"/>
      <c r="C292" s="218"/>
      <c r="D292" s="204" t="s">
        <v>138</v>
      </c>
      <c r="E292" s="219" t="s">
        <v>22</v>
      </c>
      <c r="F292" s="220" t="s">
        <v>420</v>
      </c>
      <c r="G292" s="218"/>
      <c r="H292" s="221">
        <v>7.5</v>
      </c>
      <c r="I292" s="222"/>
      <c r="J292" s="218"/>
      <c r="K292" s="218"/>
      <c r="L292" s="223"/>
      <c r="M292" s="224"/>
      <c r="N292" s="225"/>
      <c r="O292" s="225"/>
      <c r="P292" s="225"/>
      <c r="Q292" s="225"/>
      <c r="R292" s="225"/>
      <c r="S292" s="225"/>
      <c r="T292" s="226"/>
      <c r="AT292" s="227" t="s">
        <v>138</v>
      </c>
      <c r="AU292" s="227" t="s">
        <v>86</v>
      </c>
      <c r="AV292" s="12" t="s">
        <v>86</v>
      </c>
      <c r="AW292" s="12" t="s">
        <v>39</v>
      </c>
      <c r="AX292" s="12" t="s">
        <v>76</v>
      </c>
      <c r="AY292" s="227" t="s">
        <v>127</v>
      </c>
    </row>
    <row r="293" spans="2:65" s="12" customFormat="1" ht="12">
      <c r="B293" s="217"/>
      <c r="C293" s="218"/>
      <c r="D293" s="204" t="s">
        <v>138</v>
      </c>
      <c r="E293" s="219" t="s">
        <v>22</v>
      </c>
      <c r="F293" s="220" t="s">
        <v>421</v>
      </c>
      <c r="G293" s="218"/>
      <c r="H293" s="221">
        <v>24</v>
      </c>
      <c r="I293" s="222"/>
      <c r="J293" s="218"/>
      <c r="K293" s="218"/>
      <c r="L293" s="223"/>
      <c r="M293" s="224"/>
      <c r="N293" s="225"/>
      <c r="O293" s="225"/>
      <c r="P293" s="225"/>
      <c r="Q293" s="225"/>
      <c r="R293" s="225"/>
      <c r="S293" s="225"/>
      <c r="T293" s="226"/>
      <c r="AT293" s="227" t="s">
        <v>138</v>
      </c>
      <c r="AU293" s="227" t="s">
        <v>86</v>
      </c>
      <c r="AV293" s="12" t="s">
        <v>86</v>
      </c>
      <c r="AW293" s="12" t="s">
        <v>39</v>
      </c>
      <c r="AX293" s="12" t="s">
        <v>76</v>
      </c>
      <c r="AY293" s="227" t="s">
        <v>127</v>
      </c>
    </row>
    <row r="294" spans="2:65" s="12" customFormat="1" ht="12">
      <c r="B294" s="217"/>
      <c r="C294" s="218"/>
      <c r="D294" s="204" t="s">
        <v>138</v>
      </c>
      <c r="E294" s="219" t="s">
        <v>22</v>
      </c>
      <c r="F294" s="220" t="s">
        <v>422</v>
      </c>
      <c r="G294" s="218"/>
      <c r="H294" s="221">
        <v>4</v>
      </c>
      <c r="I294" s="222"/>
      <c r="J294" s="218"/>
      <c r="K294" s="218"/>
      <c r="L294" s="223"/>
      <c r="M294" s="224"/>
      <c r="N294" s="225"/>
      <c r="O294" s="225"/>
      <c r="P294" s="225"/>
      <c r="Q294" s="225"/>
      <c r="R294" s="225"/>
      <c r="S294" s="225"/>
      <c r="T294" s="226"/>
      <c r="AT294" s="227" t="s">
        <v>138</v>
      </c>
      <c r="AU294" s="227" t="s">
        <v>86</v>
      </c>
      <c r="AV294" s="12" t="s">
        <v>86</v>
      </c>
      <c r="AW294" s="12" t="s">
        <v>39</v>
      </c>
      <c r="AX294" s="12" t="s">
        <v>76</v>
      </c>
      <c r="AY294" s="227" t="s">
        <v>127</v>
      </c>
    </row>
    <row r="295" spans="2:65" s="14" customFormat="1" ht="12">
      <c r="B295" s="239"/>
      <c r="C295" s="240"/>
      <c r="D295" s="204" t="s">
        <v>138</v>
      </c>
      <c r="E295" s="241" t="s">
        <v>22</v>
      </c>
      <c r="F295" s="242" t="s">
        <v>170</v>
      </c>
      <c r="G295" s="240"/>
      <c r="H295" s="243">
        <v>58.2</v>
      </c>
      <c r="I295" s="244"/>
      <c r="J295" s="240"/>
      <c r="K295" s="240"/>
      <c r="L295" s="245"/>
      <c r="M295" s="246"/>
      <c r="N295" s="247"/>
      <c r="O295" s="247"/>
      <c r="P295" s="247"/>
      <c r="Q295" s="247"/>
      <c r="R295" s="247"/>
      <c r="S295" s="247"/>
      <c r="T295" s="248"/>
      <c r="AT295" s="249" t="s">
        <v>138</v>
      </c>
      <c r="AU295" s="249" t="s">
        <v>86</v>
      </c>
      <c r="AV295" s="14" t="s">
        <v>134</v>
      </c>
      <c r="AW295" s="14" t="s">
        <v>39</v>
      </c>
      <c r="AX295" s="14" t="s">
        <v>24</v>
      </c>
      <c r="AY295" s="249" t="s">
        <v>127</v>
      </c>
    </row>
    <row r="296" spans="2:65" s="1" customFormat="1" ht="16.5" customHeight="1">
      <c r="B296" s="41"/>
      <c r="C296" s="192" t="s">
        <v>423</v>
      </c>
      <c r="D296" s="192" t="s">
        <v>129</v>
      </c>
      <c r="E296" s="193" t="s">
        <v>424</v>
      </c>
      <c r="F296" s="194" t="s">
        <v>425</v>
      </c>
      <c r="G296" s="195" t="s">
        <v>286</v>
      </c>
      <c r="H296" s="196">
        <v>29.648</v>
      </c>
      <c r="I296" s="197"/>
      <c r="J296" s="198">
        <f>ROUND(I296*H296,2)</f>
        <v>0</v>
      </c>
      <c r="K296" s="194" t="s">
        <v>133</v>
      </c>
      <c r="L296" s="61"/>
      <c r="M296" s="199" t="s">
        <v>22</v>
      </c>
      <c r="N296" s="200" t="s">
        <v>47</v>
      </c>
      <c r="O296" s="42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4" t="s">
        <v>134</v>
      </c>
      <c r="AT296" s="24" t="s">
        <v>129</v>
      </c>
      <c r="AU296" s="24" t="s">
        <v>86</v>
      </c>
      <c r="AY296" s="24" t="s">
        <v>127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4" t="s">
        <v>24</v>
      </c>
      <c r="BK296" s="203">
        <f>ROUND(I296*H296,2)</f>
        <v>0</v>
      </c>
      <c r="BL296" s="24" t="s">
        <v>134</v>
      </c>
      <c r="BM296" s="24" t="s">
        <v>426</v>
      </c>
    </row>
    <row r="297" spans="2:65" s="1" customFormat="1" ht="24">
      <c r="B297" s="41"/>
      <c r="C297" s="63"/>
      <c r="D297" s="204" t="s">
        <v>136</v>
      </c>
      <c r="E297" s="63"/>
      <c r="F297" s="205" t="s">
        <v>427</v>
      </c>
      <c r="G297" s="63"/>
      <c r="H297" s="63"/>
      <c r="I297" s="163"/>
      <c r="J297" s="63"/>
      <c r="K297" s="63"/>
      <c r="L297" s="61"/>
      <c r="M297" s="206"/>
      <c r="N297" s="42"/>
      <c r="O297" s="42"/>
      <c r="P297" s="42"/>
      <c r="Q297" s="42"/>
      <c r="R297" s="42"/>
      <c r="S297" s="42"/>
      <c r="T297" s="78"/>
      <c r="AT297" s="24" t="s">
        <v>136</v>
      </c>
      <c r="AU297" s="24" t="s">
        <v>86</v>
      </c>
    </row>
    <row r="298" spans="2:65" s="11" customFormat="1" ht="12">
      <c r="B298" s="207"/>
      <c r="C298" s="208"/>
      <c r="D298" s="204" t="s">
        <v>138</v>
      </c>
      <c r="E298" s="209" t="s">
        <v>22</v>
      </c>
      <c r="F298" s="210" t="s">
        <v>360</v>
      </c>
      <c r="G298" s="208"/>
      <c r="H298" s="209" t="s">
        <v>22</v>
      </c>
      <c r="I298" s="211"/>
      <c r="J298" s="208"/>
      <c r="K298" s="208"/>
      <c r="L298" s="212"/>
      <c r="M298" s="213"/>
      <c r="N298" s="214"/>
      <c r="O298" s="214"/>
      <c r="P298" s="214"/>
      <c r="Q298" s="214"/>
      <c r="R298" s="214"/>
      <c r="S298" s="214"/>
      <c r="T298" s="215"/>
      <c r="AT298" s="216" t="s">
        <v>138</v>
      </c>
      <c r="AU298" s="216" t="s">
        <v>86</v>
      </c>
      <c r="AV298" s="11" t="s">
        <v>24</v>
      </c>
      <c r="AW298" s="11" t="s">
        <v>39</v>
      </c>
      <c r="AX298" s="11" t="s">
        <v>76</v>
      </c>
      <c r="AY298" s="216" t="s">
        <v>127</v>
      </c>
    </row>
    <row r="299" spans="2:65" s="12" customFormat="1" ht="12">
      <c r="B299" s="217"/>
      <c r="C299" s="218"/>
      <c r="D299" s="204" t="s">
        <v>138</v>
      </c>
      <c r="E299" s="219" t="s">
        <v>22</v>
      </c>
      <c r="F299" s="220" t="s">
        <v>428</v>
      </c>
      <c r="G299" s="218"/>
      <c r="H299" s="221">
        <v>13.180999999999999</v>
      </c>
      <c r="I299" s="222"/>
      <c r="J299" s="218"/>
      <c r="K299" s="218"/>
      <c r="L299" s="223"/>
      <c r="M299" s="224"/>
      <c r="N299" s="225"/>
      <c r="O299" s="225"/>
      <c r="P299" s="225"/>
      <c r="Q299" s="225"/>
      <c r="R299" s="225"/>
      <c r="S299" s="225"/>
      <c r="T299" s="226"/>
      <c r="AT299" s="227" t="s">
        <v>138</v>
      </c>
      <c r="AU299" s="227" t="s">
        <v>86</v>
      </c>
      <c r="AV299" s="12" t="s">
        <v>86</v>
      </c>
      <c r="AW299" s="12" t="s">
        <v>39</v>
      </c>
      <c r="AX299" s="12" t="s">
        <v>76</v>
      </c>
      <c r="AY299" s="227" t="s">
        <v>127</v>
      </c>
    </row>
    <row r="300" spans="2:65" s="12" customFormat="1" ht="12">
      <c r="B300" s="217"/>
      <c r="C300" s="218"/>
      <c r="D300" s="204" t="s">
        <v>138</v>
      </c>
      <c r="E300" s="219" t="s">
        <v>22</v>
      </c>
      <c r="F300" s="220" t="s">
        <v>429</v>
      </c>
      <c r="G300" s="218"/>
      <c r="H300" s="221">
        <v>3.2160000000000002</v>
      </c>
      <c r="I300" s="222"/>
      <c r="J300" s="218"/>
      <c r="K300" s="218"/>
      <c r="L300" s="223"/>
      <c r="M300" s="224"/>
      <c r="N300" s="225"/>
      <c r="O300" s="225"/>
      <c r="P300" s="225"/>
      <c r="Q300" s="225"/>
      <c r="R300" s="225"/>
      <c r="S300" s="225"/>
      <c r="T300" s="226"/>
      <c r="AT300" s="227" t="s">
        <v>138</v>
      </c>
      <c r="AU300" s="227" t="s">
        <v>86</v>
      </c>
      <c r="AV300" s="12" t="s">
        <v>86</v>
      </c>
      <c r="AW300" s="12" t="s">
        <v>39</v>
      </c>
      <c r="AX300" s="12" t="s">
        <v>76</v>
      </c>
      <c r="AY300" s="227" t="s">
        <v>127</v>
      </c>
    </row>
    <row r="301" spans="2:65" s="12" customFormat="1" ht="12">
      <c r="B301" s="217"/>
      <c r="C301" s="218"/>
      <c r="D301" s="204" t="s">
        <v>138</v>
      </c>
      <c r="E301" s="219" t="s">
        <v>22</v>
      </c>
      <c r="F301" s="220" t="s">
        <v>430</v>
      </c>
      <c r="G301" s="218"/>
      <c r="H301" s="221">
        <v>8.3719999999999999</v>
      </c>
      <c r="I301" s="222"/>
      <c r="J301" s="218"/>
      <c r="K301" s="218"/>
      <c r="L301" s="223"/>
      <c r="M301" s="224"/>
      <c r="N301" s="225"/>
      <c r="O301" s="225"/>
      <c r="P301" s="225"/>
      <c r="Q301" s="225"/>
      <c r="R301" s="225"/>
      <c r="S301" s="225"/>
      <c r="T301" s="226"/>
      <c r="AT301" s="227" t="s">
        <v>138</v>
      </c>
      <c r="AU301" s="227" t="s">
        <v>86</v>
      </c>
      <c r="AV301" s="12" t="s">
        <v>86</v>
      </c>
      <c r="AW301" s="12" t="s">
        <v>39</v>
      </c>
      <c r="AX301" s="12" t="s">
        <v>76</v>
      </c>
      <c r="AY301" s="227" t="s">
        <v>127</v>
      </c>
    </row>
    <row r="302" spans="2:65" s="12" customFormat="1" ht="12">
      <c r="B302" s="217"/>
      <c r="C302" s="218"/>
      <c r="D302" s="204" t="s">
        <v>138</v>
      </c>
      <c r="E302" s="219" t="s">
        <v>22</v>
      </c>
      <c r="F302" s="220" t="s">
        <v>431</v>
      </c>
      <c r="G302" s="218"/>
      <c r="H302" s="221">
        <v>4.8789999999999996</v>
      </c>
      <c r="I302" s="222"/>
      <c r="J302" s="218"/>
      <c r="K302" s="218"/>
      <c r="L302" s="223"/>
      <c r="M302" s="224"/>
      <c r="N302" s="225"/>
      <c r="O302" s="225"/>
      <c r="P302" s="225"/>
      <c r="Q302" s="225"/>
      <c r="R302" s="225"/>
      <c r="S302" s="225"/>
      <c r="T302" s="226"/>
      <c r="AT302" s="227" t="s">
        <v>138</v>
      </c>
      <c r="AU302" s="227" t="s">
        <v>86</v>
      </c>
      <c r="AV302" s="12" t="s">
        <v>86</v>
      </c>
      <c r="AW302" s="12" t="s">
        <v>39</v>
      </c>
      <c r="AX302" s="12" t="s">
        <v>76</v>
      </c>
      <c r="AY302" s="227" t="s">
        <v>127</v>
      </c>
    </row>
    <row r="303" spans="2:65" s="14" customFormat="1" ht="12">
      <c r="B303" s="239"/>
      <c r="C303" s="240"/>
      <c r="D303" s="204" t="s">
        <v>138</v>
      </c>
      <c r="E303" s="241" t="s">
        <v>22</v>
      </c>
      <c r="F303" s="242" t="s">
        <v>170</v>
      </c>
      <c r="G303" s="240"/>
      <c r="H303" s="243">
        <v>29.648</v>
      </c>
      <c r="I303" s="244"/>
      <c r="J303" s="240"/>
      <c r="K303" s="240"/>
      <c r="L303" s="245"/>
      <c r="M303" s="246"/>
      <c r="N303" s="247"/>
      <c r="O303" s="247"/>
      <c r="P303" s="247"/>
      <c r="Q303" s="247"/>
      <c r="R303" s="247"/>
      <c r="S303" s="247"/>
      <c r="T303" s="248"/>
      <c r="AT303" s="249" t="s">
        <v>138</v>
      </c>
      <c r="AU303" s="249" t="s">
        <v>86</v>
      </c>
      <c r="AV303" s="14" t="s">
        <v>134</v>
      </c>
      <c r="AW303" s="14" t="s">
        <v>39</v>
      </c>
      <c r="AX303" s="14" t="s">
        <v>24</v>
      </c>
      <c r="AY303" s="249" t="s">
        <v>127</v>
      </c>
    </row>
    <row r="304" spans="2:65" s="1" customFormat="1" ht="16.5" customHeight="1">
      <c r="B304" s="41"/>
      <c r="C304" s="192" t="s">
        <v>432</v>
      </c>
      <c r="D304" s="192" t="s">
        <v>129</v>
      </c>
      <c r="E304" s="193" t="s">
        <v>433</v>
      </c>
      <c r="F304" s="194" t="s">
        <v>434</v>
      </c>
      <c r="G304" s="195" t="s">
        <v>286</v>
      </c>
      <c r="H304" s="196">
        <v>326.12799999999999</v>
      </c>
      <c r="I304" s="197"/>
      <c r="J304" s="198">
        <f>ROUND(I304*H304,2)</f>
        <v>0</v>
      </c>
      <c r="K304" s="194" t="s">
        <v>133</v>
      </c>
      <c r="L304" s="61"/>
      <c r="M304" s="199" t="s">
        <v>22</v>
      </c>
      <c r="N304" s="200" t="s">
        <v>47</v>
      </c>
      <c r="O304" s="42"/>
      <c r="P304" s="201">
        <f>O304*H304</f>
        <v>0</v>
      </c>
      <c r="Q304" s="201">
        <v>0</v>
      </c>
      <c r="R304" s="201">
        <f>Q304*H304</f>
        <v>0</v>
      </c>
      <c r="S304" s="201">
        <v>0</v>
      </c>
      <c r="T304" s="202">
        <f>S304*H304</f>
        <v>0</v>
      </c>
      <c r="AR304" s="24" t="s">
        <v>134</v>
      </c>
      <c r="AT304" s="24" t="s">
        <v>129</v>
      </c>
      <c r="AU304" s="24" t="s">
        <v>86</v>
      </c>
      <c r="AY304" s="24" t="s">
        <v>127</v>
      </c>
      <c r="BE304" s="203">
        <f>IF(N304="základní",J304,0)</f>
        <v>0</v>
      </c>
      <c r="BF304" s="203">
        <f>IF(N304="snížená",J304,0)</f>
        <v>0</v>
      </c>
      <c r="BG304" s="203">
        <f>IF(N304="zákl. přenesená",J304,0)</f>
        <v>0</v>
      </c>
      <c r="BH304" s="203">
        <f>IF(N304="sníž. přenesená",J304,0)</f>
        <v>0</v>
      </c>
      <c r="BI304" s="203">
        <f>IF(N304="nulová",J304,0)</f>
        <v>0</v>
      </c>
      <c r="BJ304" s="24" t="s">
        <v>24</v>
      </c>
      <c r="BK304" s="203">
        <f>ROUND(I304*H304,2)</f>
        <v>0</v>
      </c>
      <c r="BL304" s="24" t="s">
        <v>134</v>
      </c>
      <c r="BM304" s="24" t="s">
        <v>435</v>
      </c>
    </row>
    <row r="305" spans="2:65" s="1" customFormat="1" ht="24">
      <c r="B305" s="41"/>
      <c r="C305" s="63"/>
      <c r="D305" s="204" t="s">
        <v>136</v>
      </c>
      <c r="E305" s="63"/>
      <c r="F305" s="205" t="s">
        <v>436</v>
      </c>
      <c r="G305" s="63"/>
      <c r="H305" s="63"/>
      <c r="I305" s="163"/>
      <c r="J305" s="63"/>
      <c r="K305" s="63"/>
      <c r="L305" s="61"/>
      <c r="M305" s="206"/>
      <c r="N305" s="42"/>
      <c r="O305" s="42"/>
      <c r="P305" s="42"/>
      <c r="Q305" s="42"/>
      <c r="R305" s="42"/>
      <c r="S305" s="42"/>
      <c r="T305" s="78"/>
      <c r="AT305" s="24" t="s">
        <v>136</v>
      </c>
      <c r="AU305" s="24" t="s">
        <v>86</v>
      </c>
    </row>
    <row r="306" spans="2:65" s="12" customFormat="1" ht="12">
      <c r="B306" s="217"/>
      <c r="C306" s="218"/>
      <c r="D306" s="204" t="s">
        <v>138</v>
      </c>
      <c r="E306" s="219" t="s">
        <v>22</v>
      </c>
      <c r="F306" s="220" t="s">
        <v>437</v>
      </c>
      <c r="G306" s="218"/>
      <c r="H306" s="221">
        <v>326.12799999999999</v>
      </c>
      <c r="I306" s="222"/>
      <c r="J306" s="218"/>
      <c r="K306" s="218"/>
      <c r="L306" s="223"/>
      <c r="M306" s="224"/>
      <c r="N306" s="225"/>
      <c r="O306" s="225"/>
      <c r="P306" s="225"/>
      <c r="Q306" s="225"/>
      <c r="R306" s="225"/>
      <c r="S306" s="225"/>
      <c r="T306" s="226"/>
      <c r="AT306" s="227" t="s">
        <v>138</v>
      </c>
      <c r="AU306" s="227" t="s">
        <v>86</v>
      </c>
      <c r="AV306" s="12" t="s">
        <v>86</v>
      </c>
      <c r="AW306" s="12" t="s">
        <v>39</v>
      </c>
      <c r="AX306" s="12" t="s">
        <v>24</v>
      </c>
      <c r="AY306" s="227" t="s">
        <v>127</v>
      </c>
    </row>
    <row r="307" spans="2:65" s="1" customFormat="1" ht="16.5" customHeight="1">
      <c r="B307" s="41"/>
      <c r="C307" s="192" t="s">
        <v>438</v>
      </c>
      <c r="D307" s="192" t="s">
        <v>129</v>
      </c>
      <c r="E307" s="193" t="s">
        <v>439</v>
      </c>
      <c r="F307" s="194" t="s">
        <v>440</v>
      </c>
      <c r="G307" s="195" t="s">
        <v>286</v>
      </c>
      <c r="H307" s="196">
        <v>13.180999999999999</v>
      </c>
      <c r="I307" s="197"/>
      <c r="J307" s="198">
        <f>ROUND(I307*H307,2)</f>
        <v>0</v>
      </c>
      <c r="K307" s="194" t="s">
        <v>22</v>
      </c>
      <c r="L307" s="61"/>
      <c r="M307" s="199" t="s">
        <v>22</v>
      </c>
      <c r="N307" s="200" t="s">
        <v>47</v>
      </c>
      <c r="O307" s="42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AR307" s="24" t="s">
        <v>134</v>
      </c>
      <c r="AT307" s="24" t="s">
        <v>129</v>
      </c>
      <c r="AU307" s="24" t="s">
        <v>86</v>
      </c>
      <c r="AY307" s="24" t="s">
        <v>127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24" t="s">
        <v>24</v>
      </c>
      <c r="BK307" s="203">
        <f>ROUND(I307*H307,2)</f>
        <v>0</v>
      </c>
      <c r="BL307" s="24" t="s">
        <v>134</v>
      </c>
      <c r="BM307" s="24" t="s">
        <v>441</v>
      </c>
    </row>
    <row r="308" spans="2:65" s="1" customFormat="1" ht="12">
      <c r="B308" s="41"/>
      <c r="C308" s="63"/>
      <c r="D308" s="204" t="s">
        <v>136</v>
      </c>
      <c r="E308" s="63"/>
      <c r="F308" s="205" t="s">
        <v>442</v>
      </c>
      <c r="G308" s="63"/>
      <c r="H308" s="63"/>
      <c r="I308" s="163"/>
      <c r="J308" s="63"/>
      <c r="K308" s="63"/>
      <c r="L308" s="61"/>
      <c r="M308" s="206"/>
      <c r="N308" s="42"/>
      <c r="O308" s="42"/>
      <c r="P308" s="42"/>
      <c r="Q308" s="42"/>
      <c r="R308" s="42"/>
      <c r="S308" s="42"/>
      <c r="T308" s="78"/>
      <c r="AT308" s="24" t="s">
        <v>136</v>
      </c>
      <c r="AU308" s="24" t="s">
        <v>86</v>
      </c>
    </row>
    <row r="309" spans="2:65" s="11" customFormat="1" ht="12">
      <c r="B309" s="207"/>
      <c r="C309" s="208"/>
      <c r="D309" s="204" t="s">
        <v>138</v>
      </c>
      <c r="E309" s="209" t="s">
        <v>22</v>
      </c>
      <c r="F309" s="210" t="s">
        <v>360</v>
      </c>
      <c r="G309" s="208"/>
      <c r="H309" s="209" t="s">
        <v>22</v>
      </c>
      <c r="I309" s="211"/>
      <c r="J309" s="208"/>
      <c r="K309" s="208"/>
      <c r="L309" s="212"/>
      <c r="M309" s="213"/>
      <c r="N309" s="214"/>
      <c r="O309" s="214"/>
      <c r="P309" s="214"/>
      <c r="Q309" s="214"/>
      <c r="R309" s="214"/>
      <c r="S309" s="214"/>
      <c r="T309" s="215"/>
      <c r="AT309" s="216" t="s">
        <v>138</v>
      </c>
      <c r="AU309" s="216" t="s">
        <v>86</v>
      </c>
      <c r="AV309" s="11" t="s">
        <v>24</v>
      </c>
      <c r="AW309" s="11" t="s">
        <v>39</v>
      </c>
      <c r="AX309" s="11" t="s">
        <v>76</v>
      </c>
      <c r="AY309" s="216" t="s">
        <v>127</v>
      </c>
    </row>
    <row r="310" spans="2:65" s="12" customFormat="1" ht="12">
      <c r="B310" s="217"/>
      <c r="C310" s="218"/>
      <c r="D310" s="204" t="s">
        <v>138</v>
      </c>
      <c r="E310" s="219" t="s">
        <v>22</v>
      </c>
      <c r="F310" s="220" t="s">
        <v>428</v>
      </c>
      <c r="G310" s="218"/>
      <c r="H310" s="221">
        <v>13.180999999999999</v>
      </c>
      <c r="I310" s="222"/>
      <c r="J310" s="218"/>
      <c r="K310" s="218"/>
      <c r="L310" s="223"/>
      <c r="M310" s="224"/>
      <c r="N310" s="225"/>
      <c r="O310" s="225"/>
      <c r="P310" s="225"/>
      <c r="Q310" s="225"/>
      <c r="R310" s="225"/>
      <c r="S310" s="225"/>
      <c r="T310" s="226"/>
      <c r="AT310" s="227" t="s">
        <v>138</v>
      </c>
      <c r="AU310" s="227" t="s">
        <v>86</v>
      </c>
      <c r="AV310" s="12" t="s">
        <v>86</v>
      </c>
      <c r="AW310" s="12" t="s">
        <v>39</v>
      </c>
      <c r="AX310" s="12" t="s">
        <v>24</v>
      </c>
      <c r="AY310" s="227" t="s">
        <v>127</v>
      </c>
    </row>
    <row r="311" spans="2:65" s="1" customFormat="1" ht="16.5" customHeight="1">
      <c r="B311" s="41"/>
      <c r="C311" s="192" t="s">
        <v>443</v>
      </c>
      <c r="D311" s="192" t="s">
        <v>129</v>
      </c>
      <c r="E311" s="193" t="s">
        <v>444</v>
      </c>
      <c r="F311" s="194" t="s">
        <v>445</v>
      </c>
      <c r="G311" s="195" t="s">
        <v>286</v>
      </c>
      <c r="H311" s="196">
        <v>16.466999999999999</v>
      </c>
      <c r="I311" s="197"/>
      <c r="J311" s="198">
        <f>ROUND(I311*H311,2)</f>
        <v>0</v>
      </c>
      <c r="K311" s="194" t="s">
        <v>22</v>
      </c>
      <c r="L311" s="61"/>
      <c r="M311" s="199" t="s">
        <v>22</v>
      </c>
      <c r="N311" s="200" t="s">
        <v>47</v>
      </c>
      <c r="O311" s="42"/>
      <c r="P311" s="201">
        <f>O311*H311</f>
        <v>0</v>
      </c>
      <c r="Q311" s="201">
        <v>0</v>
      </c>
      <c r="R311" s="201">
        <f>Q311*H311</f>
        <v>0</v>
      </c>
      <c r="S311" s="201">
        <v>0</v>
      </c>
      <c r="T311" s="202">
        <f>S311*H311</f>
        <v>0</v>
      </c>
      <c r="AR311" s="24" t="s">
        <v>134</v>
      </c>
      <c r="AT311" s="24" t="s">
        <v>129</v>
      </c>
      <c r="AU311" s="24" t="s">
        <v>86</v>
      </c>
      <c r="AY311" s="24" t="s">
        <v>127</v>
      </c>
      <c r="BE311" s="203">
        <f>IF(N311="základní",J311,0)</f>
        <v>0</v>
      </c>
      <c r="BF311" s="203">
        <f>IF(N311="snížená",J311,0)</f>
        <v>0</v>
      </c>
      <c r="BG311" s="203">
        <f>IF(N311="zákl. přenesená",J311,0)</f>
        <v>0</v>
      </c>
      <c r="BH311" s="203">
        <f>IF(N311="sníž. přenesená",J311,0)</f>
        <v>0</v>
      </c>
      <c r="BI311" s="203">
        <f>IF(N311="nulová",J311,0)</f>
        <v>0</v>
      </c>
      <c r="BJ311" s="24" t="s">
        <v>24</v>
      </c>
      <c r="BK311" s="203">
        <f>ROUND(I311*H311,2)</f>
        <v>0</v>
      </c>
      <c r="BL311" s="24" t="s">
        <v>134</v>
      </c>
      <c r="BM311" s="24" t="s">
        <v>446</v>
      </c>
    </row>
    <row r="312" spans="2:65" s="1" customFormat="1" ht="12">
      <c r="B312" s="41"/>
      <c r="C312" s="63"/>
      <c r="D312" s="204" t="s">
        <v>136</v>
      </c>
      <c r="E312" s="63"/>
      <c r="F312" s="205" t="s">
        <v>447</v>
      </c>
      <c r="G312" s="63"/>
      <c r="H312" s="63"/>
      <c r="I312" s="163"/>
      <c r="J312" s="63"/>
      <c r="K312" s="63"/>
      <c r="L312" s="61"/>
      <c r="M312" s="206"/>
      <c r="N312" s="42"/>
      <c r="O312" s="42"/>
      <c r="P312" s="42"/>
      <c r="Q312" s="42"/>
      <c r="R312" s="42"/>
      <c r="S312" s="42"/>
      <c r="T312" s="78"/>
      <c r="AT312" s="24" t="s">
        <v>136</v>
      </c>
      <c r="AU312" s="24" t="s">
        <v>86</v>
      </c>
    </row>
    <row r="313" spans="2:65" s="11" customFormat="1" ht="12">
      <c r="B313" s="207"/>
      <c r="C313" s="208"/>
      <c r="D313" s="204" t="s">
        <v>138</v>
      </c>
      <c r="E313" s="209" t="s">
        <v>22</v>
      </c>
      <c r="F313" s="210" t="s">
        <v>360</v>
      </c>
      <c r="G313" s="208"/>
      <c r="H313" s="209" t="s">
        <v>22</v>
      </c>
      <c r="I313" s="211"/>
      <c r="J313" s="208"/>
      <c r="K313" s="208"/>
      <c r="L313" s="212"/>
      <c r="M313" s="213"/>
      <c r="N313" s="214"/>
      <c r="O313" s="214"/>
      <c r="P313" s="214"/>
      <c r="Q313" s="214"/>
      <c r="R313" s="214"/>
      <c r="S313" s="214"/>
      <c r="T313" s="215"/>
      <c r="AT313" s="216" t="s">
        <v>138</v>
      </c>
      <c r="AU313" s="216" t="s">
        <v>86</v>
      </c>
      <c r="AV313" s="11" t="s">
        <v>24</v>
      </c>
      <c r="AW313" s="11" t="s">
        <v>39</v>
      </c>
      <c r="AX313" s="11" t="s">
        <v>76</v>
      </c>
      <c r="AY313" s="216" t="s">
        <v>127</v>
      </c>
    </row>
    <row r="314" spans="2:65" s="12" customFormat="1" ht="12">
      <c r="B314" s="217"/>
      <c r="C314" s="218"/>
      <c r="D314" s="204" t="s">
        <v>138</v>
      </c>
      <c r="E314" s="219" t="s">
        <v>22</v>
      </c>
      <c r="F314" s="220" t="s">
        <v>429</v>
      </c>
      <c r="G314" s="218"/>
      <c r="H314" s="221">
        <v>3.2160000000000002</v>
      </c>
      <c r="I314" s="222"/>
      <c r="J314" s="218"/>
      <c r="K314" s="218"/>
      <c r="L314" s="223"/>
      <c r="M314" s="224"/>
      <c r="N314" s="225"/>
      <c r="O314" s="225"/>
      <c r="P314" s="225"/>
      <c r="Q314" s="225"/>
      <c r="R314" s="225"/>
      <c r="S314" s="225"/>
      <c r="T314" s="226"/>
      <c r="AT314" s="227" t="s">
        <v>138</v>
      </c>
      <c r="AU314" s="227" t="s">
        <v>86</v>
      </c>
      <c r="AV314" s="12" t="s">
        <v>86</v>
      </c>
      <c r="AW314" s="12" t="s">
        <v>39</v>
      </c>
      <c r="AX314" s="12" t="s">
        <v>76</v>
      </c>
      <c r="AY314" s="227" t="s">
        <v>127</v>
      </c>
    </row>
    <row r="315" spans="2:65" s="12" customFormat="1" ht="12">
      <c r="B315" s="217"/>
      <c r="C315" s="218"/>
      <c r="D315" s="204" t="s">
        <v>138</v>
      </c>
      <c r="E315" s="219" t="s">
        <v>22</v>
      </c>
      <c r="F315" s="220" t="s">
        <v>430</v>
      </c>
      <c r="G315" s="218"/>
      <c r="H315" s="221">
        <v>8.3719999999999999</v>
      </c>
      <c r="I315" s="222"/>
      <c r="J315" s="218"/>
      <c r="K315" s="218"/>
      <c r="L315" s="223"/>
      <c r="M315" s="224"/>
      <c r="N315" s="225"/>
      <c r="O315" s="225"/>
      <c r="P315" s="225"/>
      <c r="Q315" s="225"/>
      <c r="R315" s="225"/>
      <c r="S315" s="225"/>
      <c r="T315" s="226"/>
      <c r="AT315" s="227" t="s">
        <v>138</v>
      </c>
      <c r="AU315" s="227" t="s">
        <v>86</v>
      </c>
      <c r="AV315" s="12" t="s">
        <v>86</v>
      </c>
      <c r="AW315" s="12" t="s">
        <v>39</v>
      </c>
      <c r="AX315" s="12" t="s">
        <v>76</v>
      </c>
      <c r="AY315" s="227" t="s">
        <v>127</v>
      </c>
    </row>
    <row r="316" spans="2:65" s="12" customFormat="1" ht="12">
      <c r="B316" s="217"/>
      <c r="C316" s="218"/>
      <c r="D316" s="204" t="s">
        <v>138</v>
      </c>
      <c r="E316" s="219" t="s">
        <v>22</v>
      </c>
      <c r="F316" s="220" t="s">
        <v>431</v>
      </c>
      <c r="G316" s="218"/>
      <c r="H316" s="221">
        <v>4.8789999999999996</v>
      </c>
      <c r="I316" s="222"/>
      <c r="J316" s="218"/>
      <c r="K316" s="218"/>
      <c r="L316" s="223"/>
      <c r="M316" s="224"/>
      <c r="N316" s="225"/>
      <c r="O316" s="225"/>
      <c r="P316" s="225"/>
      <c r="Q316" s="225"/>
      <c r="R316" s="225"/>
      <c r="S316" s="225"/>
      <c r="T316" s="226"/>
      <c r="AT316" s="227" t="s">
        <v>138</v>
      </c>
      <c r="AU316" s="227" t="s">
        <v>86</v>
      </c>
      <c r="AV316" s="12" t="s">
        <v>86</v>
      </c>
      <c r="AW316" s="12" t="s">
        <v>39</v>
      </c>
      <c r="AX316" s="12" t="s">
        <v>76</v>
      </c>
      <c r="AY316" s="227" t="s">
        <v>127</v>
      </c>
    </row>
    <row r="317" spans="2:65" s="14" customFormat="1" ht="12">
      <c r="B317" s="239"/>
      <c r="C317" s="240"/>
      <c r="D317" s="204" t="s">
        <v>138</v>
      </c>
      <c r="E317" s="241" t="s">
        <v>22</v>
      </c>
      <c r="F317" s="242" t="s">
        <v>170</v>
      </c>
      <c r="G317" s="240"/>
      <c r="H317" s="243">
        <v>16.466999999999999</v>
      </c>
      <c r="I317" s="244"/>
      <c r="J317" s="240"/>
      <c r="K317" s="240"/>
      <c r="L317" s="245"/>
      <c r="M317" s="246"/>
      <c r="N317" s="247"/>
      <c r="O317" s="247"/>
      <c r="P317" s="247"/>
      <c r="Q317" s="247"/>
      <c r="R317" s="247"/>
      <c r="S317" s="247"/>
      <c r="T317" s="248"/>
      <c r="AT317" s="249" t="s">
        <v>138</v>
      </c>
      <c r="AU317" s="249" t="s">
        <v>86</v>
      </c>
      <c r="AV317" s="14" t="s">
        <v>134</v>
      </c>
      <c r="AW317" s="14" t="s">
        <v>39</v>
      </c>
      <c r="AX317" s="14" t="s">
        <v>24</v>
      </c>
      <c r="AY317" s="249" t="s">
        <v>127</v>
      </c>
    </row>
    <row r="318" spans="2:65" s="1" customFormat="1" ht="16.5" customHeight="1">
      <c r="B318" s="41"/>
      <c r="C318" s="192" t="s">
        <v>448</v>
      </c>
      <c r="D318" s="192" t="s">
        <v>129</v>
      </c>
      <c r="E318" s="193" t="s">
        <v>449</v>
      </c>
      <c r="F318" s="194" t="s">
        <v>450</v>
      </c>
      <c r="G318" s="195" t="s">
        <v>216</v>
      </c>
      <c r="H318" s="196">
        <v>20.52</v>
      </c>
      <c r="I318" s="197"/>
      <c r="J318" s="198">
        <f>ROUND(I318*H318,2)</f>
        <v>0</v>
      </c>
      <c r="K318" s="194" t="s">
        <v>133</v>
      </c>
      <c r="L318" s="61"/>
      <c r="M318" s="199" t="s">
        <v>22</v>
      </c>
      <c r="N318" s="200" t="s">
        <v>47</v>
      </c>
      <c r="O318" s="42"/>
      <c r="P318" s="201">
        <f>O318*H318</f>
        <v>0</v>
      </c>
      <c r="Q318" s="201">
        <v>0</v>
      </c>
      <c r="R318" s="201">
        <f>Q318*H318</f>
        <v>0</v>
      </c>
      <c r="S318" s="201">
        <v>0</v>
      </c>
      <c r="T318" s="202">
        <f>S318*H318</f>
        <v>0</v>
      </c>
      <c r="AR318" s="24" t="s">
        <v>134</v>
      </c>
      <c r="AT318" s="24" t="s">
        <v>129</v>
      </c>
      <c r="AU318" s="24" t="s">
        <v>86</v>
      </c>
      <c r="AY318" s="24" t="s">
        <v>127</v>
      </c>
      <c r="BE318" s="203">
        <f>IF(N318="základní",J318,0)</f>
        <v>0</v>
      </c>
      <c r="BF318" s="203">
        <f>IF(N318="snížená",J318,0)</f>
        <v>0</v>
      </c>
      <c r="BG318" s="203">
        <f>IF(N318="zákl. přenesená",J318,0)</f>
        <v>0</v>
      </c>
      <c r="BH318" s="203">
        <f>IF(N318="sníž. přenesená",J318,0)</f>
        <v>0</v>
      </c>
      <c r="BI318" s="203">
        <f>IF(N318="nulová",J318,0)</f>
        <v>0</v>
      </c>
      <c r="BJ318" s="24" t="s">
        <v>24</v>
      </c>
      <c r="BK318" s="203">
        <f>ROUND(I318*H318,2)</f>
        <v>0</v>
      </c>
      <c r="BL318" s="24" t="s">
        <v>134</v>
      </c>
      <c r="BM318" s="24" t="s">
        <v>451</v>
      </c>
    </row>
    <row r="319" spans="2:65" s="1" customFormat="1" ht="12">
      <c r="B319" s="41"/>
      <c r="C319" s="63"/>
      <c r="D319" s="204" t="s">
        <v>136</v>
      </c>
      <c r="E319" s="63"/>
      <c r="F319" s="205" t="s">
        <v>452</v>
      </c>
      <c r="G319" s="63"/>
      <c r="H319" s="63"/>
      <c r="I319" s="163"/>
      <c r="J319" s="63"/>
      <c r="K319" s="63"/>
      <c r="L319" s="61"/>
      <c r="M319" s="206"/>
      <c r="N319" s="42"/>
      <c r="O319" s="42"/>
      <c r="P319" s="42"/>
      <c r="Q319" s="42"/>
      <c r="R319" s="42"/>
      <c r="S319" s="42"/>
      <c r="T319" s="78"/>
      <c r="AT319" s="24" t="s">
        <v>136</v>
      </c>
      <c r="AU319" s="24" t="s">
        <v>86</v>
      </c>
    </row>
    <row r="320" spans="2:65" s="11" customFormat="1" ht="12">
      <c r="B320" s="207"/>
      <c r="C320" s="208"/>
      <c r="D320" s="204" t="s">
        <v>138</v>
      </c>
      <c r="E320" s="209" t="s">
        <v>22</v>
      </c>
      <c r="F320" s="210" t="s">
        <v>360</v>
      </c>
      <c r="G320" s="208"/>
      <c r="H320" s="209" t="s">
        <v>22</v>
      </c>
      <c r="I320" s="211"/>
      <c r="J320" s="208"/>
      <c r="K320" s="208"/>
      <c r="L320" s="212"/>
      <c r="M320" s="213"/>
      <c r="N320" s="214"/>
      <c r="O320" s="214"/>
      <c r="P320" s="214"/>
      <c r="Q320" s="214"/>
      <c r="R320" s="214"/>
      <c r="S320" s="214"/>
      <c r="T320" s="215"/>
      <c r="AT320" s="216" t="s">
        <v>138</v>
      </c>
      <c r="AU320" s="216" t="s">
        <v>86</v>
      </c>
      <c r="AV320" s="11" t="s">
        <v>24</v>
      </c>
      <c r="AW320" s="11" t="s">
        <v>39</v>
      </c>
      <c r="AX320" s="11" t="s">
        <v>76</v>
      </c>
      <c r="AY320" s="216" t="s">
        <v>127</v>
      </c>
    </row>
    <row r="321" spans="2:65" s="12" customFormat="1" ht="12">
      <c r="B321" s="217"/>
      <c r="C321" s="218"/>
      <c r="D321" s="204" t="s">
        <v>138</v>
      </c>
      <c r="E321" s="219" t="s">
        <v>22</v>
      </c>
      <c r="F321" s="220" t="s">
        <v>361</v>
      </c>
      <c r="G321" s="218"/>
      <c r="H321" s="221">
        <v>7.4</v>
      </c>
      <c r="I321" s="222"/>
      <c r="J321" s="218"/>
      <c r="K321" s="218"/>
      <c r="L321" s="223"/>
      <c r="M321" s="224"/>
      <c r="N321" s="225"/>
      <c r="O321" s="225"/>
      <c r="P321" s="225"/>
      <c r="Q321" s="225"/>
      <c r="R321" s="225"/>
      <c r="S321" s="225"/>
      <c r="T321" s="226"/>
      <c r="AT321" s="227" t="s">
        <v>138</v>
      </c>
      <c r="AU321" s="227" t="s">
        <v>86</v>
      </c>
      <c r="AV321" s="12" t="s">
        <v>86</v>
      </c>
      <c r="AW321" s="12" t="s">
        <v>39</v>
      </c>
      <c r="AX321" s="12" t="s">
        <v>76</v>
      </c>
      <c r="AY321" s="227" t="s">
        <v>127</v>
      </c>
    </row>
    <row r="322" spans="2:65" s="12" customFormat="1" ht="12">
      <c r="B322" s="217"/>
      <c r="C322" s="218"/>
      <c r="D322" s="204" t="s">
        <v>138</v>
      </c>
      <c r="E322" s="219" t="s">
        <v>22</v>
      </c>
      <c r="F322" s="220" t="s">
        <v>362</v>
      </c>
      <c r="G322" s="218"/>
      <c r="H322" s="221">
        <v>2.96</v>
      </c>
      <c r="I322" s="222"/>
      <c r="J322" s="218"/>
      <c r="K322" s="218"/>
      <c r="L322" s="223"/>
      <c r="M322" s="224"/>
      <c r="N322" s="225"/>
      <c r="O322" s="225"/>
      <c r="P322" s="225"/>
      <c r="Q322" s="225"/>
      <c r="R322" s="225"/>
      <c r="S322" s="225"/>
      <c r="T322" s="226"/>
      <c r="AT322" s="227" t="s">
        <v>138</v>
      </c>
      <c r="AU322" s="227" t="s">
        <v>86</v>
      </c>
      <c r="AV322" s="12" t="s">
        <v>86</v>
      </c>
      <c r="AW322" s="12" t="s">
        <v>39</v>
      </c>
      <c r="AX322" s="12" t="s">
        <v>76</v>
      </c>
      <c r="AY322" s="227" t="s">
        <v>127</v>
      </c>
    </row>
    <row r="323" spans="2:65" s="12" customFormat="1" ht="12">
      <c r="B323" s="217"/>
      <c r="C323" s="218"/>
      <c r="D323" s="204" t="s">
        <v>138</v>
      </c>
      <c r="E323" s="219" t="s">
        <v>22</v>
      </c>
      <c r="F323" s="220" t="s">
        <v>363</v>
      </c>
      <c r="G323" s="218"/>
      <c r="H323" s="221">
        <v>6.66</v>
      </c>
      <c r="I323" s="222"/>
      <c r="J323" s="218"/>
      <c r="K323" s="218"/>
      <c r="L323" s="223"/>
      <c r="M323" s="224"/>
      <c r="N323" s="225"/>
      <c r="O323" s="225"/>
      <c r="P323" s="225"/>
      <c r="Q323" s="225"/>
      <c r="R323" s="225"/>
      <c r="S323" s="225"/>
      <c r="T323" s="226"/>
      <c r="AT323" s="227" t="s">
        <v>138</v>
      </c>
      <c r="AU323" s="227" t="s">
        <v>86</v>
      </c>
      <c r="AV323" s="12" t="s">
        <v>86</v>
      </c>
      <c r="AW323" s="12" t="s">
        <v>39</v>
      </c>
      <c r="AX323" s="12" t="s">
        <v>76</v>
      </c>
      <c r="AY323" s="227" t="s">
        <v>127</v>
      </c>
    </row>
    <row r="324" spans="2:65" s="12" customFormat="1" ht="12">
      <c r="B324" s="217"/>
      <c r="C324" s="218"/>
      <c r="D324" s="204" t="s">
        <v>138</v>
      </c>
      <c r="E324" s="219" t="s">
        <v>22</v>
      </c>
      <c r="F324" s="220" t="s">
        <v>364</v>
      </c>
      <c r="G324" s="218"/>
      <c r="H324" s="221">
        <v>3</v>
      </c>
      <c r="I324" s="222"/>
      <c r="J324" s="218"/>
      <c r="K324" s="218"/>
      <c r="L324" s="223"/>
      <c r="M324" s="224"/>
      <c r="N324" s="225"/>
      <c r="O324" s="225"/>
      <c r="P324" s="225"/>
      <c r="Q324" s="225"/>
      <c r="R324" s="225"/>
      <c r="S324" s="225"/>
      <c r="T324" s="226"/>
      <c r="AT324" s="227" t="s">
        <v>138</v>
      </c>
      <c r="AU324" s="227" t="s">
        <v>86</v>
      </c>
      <c r="AV324" s="12" t="s">
        <v>86</v>
      </c>
      <c r="AW324" s="12" t="s">
        <v>39</v>
      </c>
      <c r="AX324" s="12" t="s">
        <v>76</v>
      </c>
      <c r="AY324" s="227" t="s">
        <v>127</v>
      </c>
    </row>
    <row r="325" spans="2:65" s="12" customFormat="1" ht="12">
      <c r="B325" s="217"/>
      <c r="C325" s="218"/>
      <c r="D325" s="204" t="s">
        <v>138</v>
      </c>
      <c r="E325" s="219" t="s">
        <v>22</v>
      </c>
      <c r="F325" s="220" t="s">
        <v>365</v>
      </c>
      <c r="G325" s="218"/>
      <c r="H325" s="221">
        <v>0.5</v>
      </c>
      <c r="I325" s="222"/>
      <c r="J325" s="218"/>
      <c r="K325" s="218"/>
      <c r="L325" s="223"/>
      <c r="M325" s="224"/>
      <c r="N325" s="225"/>
      <c r="O325" s="225"/>
      <c r="P325" s="225"/>
      <c r="Q325" s="225"/>
      <c r="R325" s="225"/>
      <c r="S325" s="225"/>
      <c r="T325" s="226"/>
      <c r="AT325" s="227" t="s">
        <v>138</v>
      </c>
      <c r="AU325" s="227" t="s">
        <v>86</v>
      </c>
      <c r="AV325" s="12" t="s">
        <v>86</v>
      </c>
      <c r="AW325" s="12" t="s">
        <v>39</v>
      </c>
      <c r="AX325" s="12" t="s">
        <v>76</v>
      </c>
      <c r="AY325" s="227" t="s">
        <v>127</v>
      </c>
    </row>
    <row r="326" spans="2:65" s="14" customFormat="1" ht="12">
      <c r="B326" s="239"/>
      <c r="C326" s="240"/>
      <c r="D326" s="204" t="s">
        <v>138</v>
      </c>
      <c r="E326" s="241" t="s">
        <v>22</v>
      </c>
      <c r="F326" s="242" t="s">
        <v>170</v>
      </c>
      <c r="G326" s="240"/>
      <c r="H326" s="243">
        <v>20.52</v>
      </c>
      <c r="I326" s="244"/>
      <c r="J326" s="240"/>
      <c r="K326" s="240"/>
      <c r="L326" s="245"/>
      <c r="M326" s="246"/>
      <c r="N326" s="247"/>
      <c r="O326" s="247"/>
      <c r="P326" s="247"/>
      <c r="Q326" s="247"/>
      <c r="R326" s="247"/>
      <c r="S326" s="247"/>
      <c r="T326" s="248"/>
      <c r="AT326" s="249" t="s">
        <v>138</v>
      </c>
      <c r="AU326" s="249" t="s">
        <v>86</v>
      </c>
      <c r="AV326" s="14" t="s">
        <v>134</v>
      </c>
      <c r="AW326" s="14" t="s">
        <v>39</v>
      </c>
      <c r="AX326" s="14" t="s">
        <v>24</v>
      </c>
      <c r="AY326" s="249" t="s">
        <v>127</v>
      </c>
    </row>
    <row r="327" spans="2:65" s="1" customFormat="1" ht="16.5" customHeight="1">
      <c r="B327" s="41"/>
      <c r="C327" s="192" t="s">
        <v>453</v>
      </c>
      <c r="D327" s="192" t="s">
        <v>129</v>
      </c>
      <c r="E327" s="193" t="s">
        <v>454</v>
      </c>
      <c r="F327" s="194" t="s">
        <v>455</v>
      </c>
      <c r="G327" s="195" t="s">
        <v>216</v>
      </c>
      <c r="H327" s="196">
        <v>24.93</v>
      </c>
      <c r="I327" s="197"/>
      <c r="J327" s="198">
        <f>ROUND(I327*H327,2)</f>
        <v>0</v>
      </c>
      <c r="K327" s="194" t="s">
        <v>133</v>
      </c>
      <c r="L327" s="61"/>
      <c r="M327" s="199" t="s">
        <v>22</v>
      </c>
      <c r="N327" s="200" t="s">
        <v>47</v>
      </c>
      <c r="O327" s="42"/>
      <c r="P327" s="201">
        <f>O327*H327</f>
        <v>0</v>
      </c>
      <c r="Q327" s="201">
        <v>0</v>
      </c>
      <c r="R327" s="201">
        <f>Q327*H327</f>
        <v>0</v>
      </c>
      <c r="S327" s="201">
        <v>0</v>
      </c>
      <c r="T327" s="202">
        <f>S327*H327</f>
        <v>0</v>
      </c>
      <c r="AR327" s="24" t="s">
        <v>134</v>
      </c>
      <c r="AT327" s="24" t="s">
        <v>129</v>
      </c>
      <c r="AU327" s="24" t="s">
        <v>86</v>
      </c>
      <c r="AY327" s="24" t="s">
        <v>127</v>
      </c>
      <c r="BE327" s="203">
        <f>IF(N327="základní",J327,0)</f>
        <v>0</v>
      </c>
      <c r="BF327" s="203">
        <f>IF(N327="snížená",J327,0)</f>
        <v>0</v>
      </c>
      <c r="BG327" s="203">
        <f>IF(N327="zákl. přenesená",J327,0)</f>
        <v>0</v>
      </c>
      <c r="BH327" s="203">
        <f>IF(N327="sníž. přenesená",J327,0)</f>
        <v>0</v>
      </c>
      <c r="BI327" s="203">
        <f>IF(N327="nulová",J327,0)</f>
        <v>0</v>
      </c>
      <c r="BJ327" s="24" t="s">
        <v>24</v>
      </c>
      <c r="BK327" s="203">
        <f>ROUND(I327*H327,2)</f>
        <v>0</v>
      </c>
      <c r="BL327" s="24" t="s">
        <v>134</v>
      </c>
      <c r="BM327" s="24" t="s">
        <v>456</v>
      </c>
    </row>
    <row r="328" spans="2:65" s="1" customFormat="1" ht="24">
      <c r="B328" s="41"/>
      <c r="C328" s="63"/>
      <c r="D328" s="204" t="s">
        <v>136</v>
      </c>
      <c r="E328" s="63"/>
      <c r="F328" s="205" t="s">
        <v>457</v>
      </c>
      <c r="G328" s="63"/>
      <c r="H328" s="63"/>
      <c r="I328" s="163"/>
      <c r="J328" s="63"/>
      <c r="K328" s="63"/>
      <c r="L328" s="61"/>
      <c r="M328" s="206"/>
      <c r="N328" s="42"/>
      <c r="O328" s="42"/>
      <c r="P328" s="42"/>
      <c r="Q328" s="42"/>
      <c r="R328" s="42"/>
      <c r="S328" s="42"/>
      <c r="T328" s="78"/>
      <c r="AT328" s="24" t="s">
        <v>136</v>
      </c>
      <c r="AU328" s="24" t="s">
        <v>86</v>
      </c>
    </row>
    <row r="329" spans="2:65" s="11" customFormat="1" ht="12">
      <c r="B329" s="207"/>
      <c r="C329" s="208"/>
      <c r="D329" s="204" t="s">
        <v>138</v>
      </c>
      <c r="E329" s="209" t="s">
        <v>22</v>
      </c>
      <c r="F329" s="210" t="s">
        <v>360</v>
      </c>
      <c r="G329" s="208"/>
      <c r="H329" s="209" t="s">
        <v>22</v>
      </c>
      <c r="I329" s="211"/>
      <c r="J329" s="208"/>
      <c r="K329" s="208"/>
      <c r="L329" s="212"/>
      <c r="M329" s="213"/>
      <c r="N329" s="214"/>
      <c r="O329" s="214"/>
      <c r="P329" s="214"/>
      <c r="Q329" s="214"/>
      <c r="R329" s="214"/>
      <c r="S329" s="214"/>
      <c r="T329" s="215"/>
      <c r="AT329" s="216" t="s">
        <v>138</v>
      </c>
      <c r="AU329" s="216" t="s">
        <v>86</v>
      </c>
      <c r="AV329" s="11" t="s">
        <v>24</v>
      </c>
      <c r="AW329" s="11" t="s">
        <v>39</v>
      </c>
      <c r="AX329" s="11" t="s">
        <v>76</v>
      </c>
      <c r="AY329" s="216" t="s">
        <v>127</v>
      </c>
    </row>
    <row r="330" spans="2:65" s="12" customFormat="1" ht="12">
      <c r="B330" s="217"/>
      <c r="C330" s="218"/>
      <c r="D330" s="204" t="s">
        <v>138</v>
      </c>
      <c r="E330" s="219" t="s">
        <v>22</v>
      </c>
      <c r="F330" s="220" t="s">
        <v>368</v>
      </c>
      <c r="G330" s="218"/>
      <c r="H330" s="221">
        <v>8.58</v>
      </c>
      <c r="I330" s="222"/>
      <c r="J330" s="218"/>
      <c r="K330" s="218"/>
      <c r="L330" s="223"/>
      <c r="M330" s="224"/>
      <c r="N330" s="225"/>
      <c r="O330" s="225"/>
      <c r="P330" s="225"/>
      <c r="Q330" s="225"/>
      <c r="R330" s="225"/>
      <c r="S330" s="225"/>
      <c r="T330" s="226"/>
      <c r="AT330" s="227" t="s">
        <v>138</v>
      </c>
      <c r="AU330" s="227" t="s">
        <v>86</v>
      </c>
      <c r="AV330" s="12" t="s">
        <v>86</v>
      </c>
      <c r="AW330" s="12" t="s">
        <v>39</v>
      </c>
      <c r="AX330" s="12" t="s">
        <v>76</v>
      </c>
      <c r="AY330" s="227" t="s">
        <v>127</v>
      </c>
    </row>
    <row r="331" spans="2:65" s="12" customFormat="1" ht="12">
      <c r="B331" s="217"/>
      <c r="C331" s="218"/>
      <c r="D331" s="204" t="s">
        <v>138</v>
      </c>
      <c r="E331" s="219" t="s">
        <v>22</v>
      </c>
      <c r="F331" s="220" t="s">
        <v>369</v>
      </c>
      <c r="G331" s="218"/>
      <c r="H331" s="221">
        <v>3.51</v>
      </c>
      <c r="I331" s="222"/>
      <c r="J331" s="218"/>
      <c r="K331" s="218"/>
      <c r="L331" s="223"/>
      <c r="M331" s="224"/>
      <c r="N331" s="225"/>
      <c r="O331" s="225"/>
      <c r="P331" s="225"/>
      <c r="Q331" s="225"/>
      <c r="R331" s="225"/>
      <c r="S331" s="225"/>
      <c r="T331" s="226"/>
      <c r="AT331" s="227" t="s">
        <v>138</v>
      </c>
      <c r="AU331" s="227" t="s">
        <v>86</v>
      </c>
      <c r="AV331" s="12" t="s">
        <v>86</v>
      </c>
      <c r="AW331" s="12" t="s">
        <v>39</v>
      </c>
      <c r="AX331" s="12" t="s">
        <v>76</v>
      </c>
      <c r="AY331" s="227" t="s">
        <v>127</v>
      </c>
    </row>
    <row r="332" spans="2:65" s="12" customFormat="1" ht="12">
      <c r="B332" s="217"/>
      <c r="C332" s="218"/>
      <c r="D332" s="204" t="s">
        <v>138</v>
      </c>
      <c r="E332" s="219" t="s">
        <v>22</v>
      </c>
      <c r="F332" s="220" t="s">
        <v>370</v>
      </c>
      <c r="G332" s="218"/>
      <c r="H332" s="221">
        <v>7.8</v>
      </c>
      <c r="I332" s="222"/>
      <c r="J332" s="218"/>
      <c r="K332" s="218"/>
      <c r="L332" s="223"/>
      <c r="M332" s="224"/>
      <c r="N332" s="225"/>
      <c r="O332" s="225"/>
      <c r="P332" s="225"/>
      <c r="Q332" s="225"/>
      <c r="R332" s="225"/>
      <c r="S332" s="225"/>
      <c r="T332" s="226"/>
      <c r="AT332" s="227" t="s">
        <v>138</v>
      </c>
      <c r="AU332" s="227" t="s">
        <v>86</v>
      </c>
      <c r="AV332" s="12" t="s">
        <v>86</v>
      </c>
      <c r="AW332" s="12" t="s">
        <v>39</v>
      </c>
      <c r="AX332" s="12" t="s">
        <v>76</v>
      </c>
      <c r="AY332" s="227" t="s">
        <v>127</v>
      </c>
    </row>
    <row r="333" spans="2:65" s="12" customFormat="1" ht="12">
      <c r="B333" s="217"/>
      <c r="C333" s="218"/>
      <c r="D333" s="204" t="s">
        <v>138</v>
      </c>
      <c r="E333" s="219" t="s">
        <v>22</v>
      </c>
      <c r="F333" s="220" t="s">
        <v>371</v>
      </c>
      <c r="G333" s="218"/>
      <c r="H333" s="221">
        <v>4.32</v>
      </c>
      <c r="I333" s="222"/>
      <c r="J333" s="218"/>
      <c r="K333" s="218"/>
      <c r="L333" s="223"/>
      <c r="M333" s="224"/>
      <c r="N333" s="225"/>
      <c r="O333" s="225"/>
      <c r="P333" s="225"/>
      <c r="Q333" s="225"/>
      <c r="R333" s="225"/>
      <c r="S333" s="225"/>
      <c r="T333" s="226"/>
      <c r="AT333" s="227" t="s">
        <v>138</v>
      </c>
      <c r="AU333" s="227" t="s">
        <v>86</v>
      </c>
      <c r="AV333" s="12" t="s">
        <v>86</v>
      </c>
      <c r="AW333" s="12" t="s">
        <v>39</v>
      </c>
      <c r="AX333" s="12" t="s">
        <v>76</v>
      </c>
      <c r="AY333" s="227" t="s">
        <v>127</v>
      </c>
    </row>
    <row r="334" spans="2:65" s="12" customFormat="1" ht="12">
      <c r="B334" s="217"/>
      <c r="C334" s="218"/>
      <c r="D334" s="204" t="s">
        <v>138</v>
      </c>
      <c r="E334" s="219" t="s">
        <v>22</v>
      </c>
      <c r="F334" s="220" t="s">
        <v>372</v>
      </c>
      <c r="G334" s="218"/>
      <c r="H334" s="221">
        <v>0.72</v>
      </c>
      <c r="I334" s="222"/>
      <c r="J334" s="218"/>
      <c r="K334" s="218"/>
      <c r="L334" s="223"/>
      <c r="M334" s="224"/>
      <c r="N334" s="225"/>
      <c r="O334" s="225"/>
      <c r="P334" s="225"/>
      <c r="Q334" s="225"/>
      <c r="R334" s="225"/>
      <c r="S334" s="225"/>
      <c r="T334" s="226"/>
      <c r="AT334" s="227" t="s">
        <v>138</v>
      </c>
      <c r="AU334" s="227" t="s">
        <v>86</v>
      </c>
      <c r="AV334" s="12" t="s">
        <v>86</v>
      </c>
      <c r="AW334" s="12" t="s">
        <v>39</v>
      </c>
      <c r="AX334" s="12" t="s">
        <v>76</v>
      </c>
      <c r="AY334" s="227" t="s">
        <v>127</v>
      </c>
    </row>
    <row r="335" spans="2:65" s="14" customFormat="1" ht="12">
      <c r="B335" s="239"/>
      <c r="C335" s="240"/>
      <c r="D335" s="204" t="s">
        <v>138</v>
      </c>
      <c r="E335" s="241" t="s">
        <v>22</v>
      </c>
      <c r="F335" s="242" t="s">
        <v>170</v>
      </c>
      <c r="G335" s="240"/>
      <c r="H335" s="243">
        <v>24.93</v>
      </c>
      <c r="I335" s="244"/>
      <c r="J335" s="240"/>
      <c r="K335" s="240"/>
      <c r="L335" s="245"/>
      <c r="M335" s="246"/>
      <c r="N335" s="247"/>
      <c r="O335" s="247"/>
      <c r="P335" s="247"/>
      <c r="Q335" s="247"/>
      <c r="R335" s="247"/>
      <c r="S335" s="247"/>
      <c r="T335" s="248"/>
      <c r="AT335" s="249" t="s">
        <v>138</v>
      </c>
      <c r="AU335" s="249" t="s">
        <v>86</v>
      </c>
      <c r="AV335" s="14" t="s">
        <v>134</v>
      </c>
      <c r="AW335" s="14" t="s">
        <v>39</v>
      </c>
      <c r="AX335" s="14" t="s">
        <v>24</v>
      </c>
      <c r="AY335" s="249" t="s">
        <v>127</v>
      </c>
    </row>
    <row r="336" spans="2:65" s="1" customFormat="1" ht="16.5" customHeight="1">
      <c r="B336" s="41"/>
      <c r="C336" s="192" t="s">
        <v>458</v>
      </c>
      <c r="D336" s="192" t="s">
        <v>129</v>
      </c>
      <c r="E336" s="193" t="s">
        <v>459</v>
      </c>
      <c r="F336" s="194" t="s">
        <v>460</v>
      </c>
      <c r="G336" s="195" t="s">
        <v>216</v>
      </c>
      <c r="H336" s="196">
        <v>32.82</v>
      </c>
      <c r="I336" s="197"/>
      <c r="J336" s="198">
        <f>ROUND(I336*H336,2)</f>
        <v>0</v>
      </c>
      <c r="K336" s="194" t="s">
        <v>133</v>
      </c>
      <c r="L336" s="61"/>
      <c r="M336" s="199" t="s">
        <v>22</v>
      </c>
      <c r="N336" s="200" t="s">
        <v>47</v>
      </c>
      <c r="O336" s="42"/>
      <c r="P336" s="201">
        <f>O336*H336</f>
        <v>0</v>
      </c>
      <c r="Q336" s="201">
        <v>0</v>
      </c>
      <c r="R336" s="201">
        <f>Q336*H336</f>
        <v>0</v>
      </c>
      <c r="S336" s="201">
        <v>0</v>
      </c>
      <c r="T336" s="202">
        <f>S336*H336</f>
        <v>0</v>
      </c>
      <c r="AR336" s="24" t="s">
        <v>134</v>
      </c>
      <c r="AT336" s="24" t="s">
        <v>129</v>
      </c>
      <c r="AU336" s="24" t="s">
        <v>86</v>
      </c>
      <c r="AY336" s="24" t="s">
        <v>127</v>
      </c>
      <c r="BE336" s="203">
        <f>IF(N336="základní",J336,0)</f>
        <v>0</v>
      </c>
      <c r="BF336" s="203">
        <f>IF(N336="snížená",J336,0)</f>
        <v>0</v>
      </c>
      <c r="BG336" s="203">
        <f>IF(N336="zákl. přenesená",J336,0)</f>
        <v>0</v>
      </c>
      <c r="BH336" s="203">
        <f>IF(N336="sníž. přenesená",J336,0)</f>
        <v>0</v>
      </c>
      <c r="BI336" s="203">
        <f>IF(N336="nulová",J336,0)</f>
        <v>0</v>
      </c>
      <c r="BJ336" s="24" t="s">
        <v>24</v>
      </c>
      <c r="BK336" s="203">
        <f>ROUND(I336*H336,2)</f>
        <v>0</v>
      </c>
      <c r="BL336" s="24" t="s">
        <v>134</v>
      </c>
      <c r="BM336" s="24" t="s">
        <v>461</v>
      </c>
    </row>
    <row r="337" spans="2:65" s="1" customFormat="1" ht="12">
      <c r="B337" s="41"/>
      <c r="C337" s="63"/>
      <c r="D337" s="204" t="s">
        <v>136</v>
      </c>
      <c r="E337" s="63"/>
      <c r="F337" s="205" t="s">
        <v>462</v>
      </c>
      <c r="G337" s="63"/>
      <c r="H337" s="63"/>
      <c r="I337" s="163"/>
      <c r="J337" s="63"/>
      <c r="K337" s="63"/>
      <c r="L337" s="61"/>
      <c r="M337" s="206"/>
      <c r="N337" s="42"/>
      <c r="O337" s="42"/>
      <c r="P337" s="42"/>
      <c r="Q337" s="42"/>
      <c r="R337" s="42"/>
      <c r="S337" s="42"/>
      <c r="T337" s="78"/>
      <c r="AT337" s="24" t="s">
        <v>136</v>
      </c>
      <c r="AU337" s="24" t="s">
        <v>86</v>
      </c>
    </row>
    <row r="338" spans="2:65" s="11" customFormat="1" ht="12">
      <c r="B338" s="207"/>
      <c r="C338" s="208"/>
      <c r="D338" s="204" t="s">
        <v>138</v>
      </c>
      <c r="E338" s="209" t="s">
        <v>22</v>
      </c>
      <c r="F338" s="210" t="s">
        <v>360</v>
      </c>
      <c r="G338" s="208"/>
      <c r="H338" s="209" t="s">
        <v>22</v>
      </c>
      <c r="I338" s="211"/>
      <c r="J338" s="208"/>
      <c r="K338" s="208"/>
      <c r="L338" s="212"/>
      <c r="M338" s="213"/>
      <c r="N338" s="214"/>
      <c r="O338" s="214"/>
      <c r="P338" s="214"/>
      <c r="Q338" s="214"/>
      <c r="R338" s="214"/>
      <c r="S338" s="214"/>
      <c r="T338" s="215"/>
      <c r="AT338" s="216" t="s">
        <v>138</v>
      </c>
      <c r="AU338" s="216" t="s">
        <v>86</v>
      </c>
      <c r="AV338" s="11" t="s">
        <v>24</v>
      </c>
      <c r="AW338" s="11" t="s">
        <v>39</v>
      </c>
      <c r="AX338" s="11" t="s">
        <v>76</v>
      </c>
      <c r="AY338" s="216" t="s">
        <v>127</v>
      </c>
    </row>
    <row r="339" spans="2:65" s="12" customFormat="1" ht="12">
      <c r="B339" s="217"/>
      <c r="C339" s="218"/>
      <c r="D339" s="204" t="s">
        <v>138</v>
      </c>
      <c r="E339" s="219" t="s">
        <v>22</v>
      </c>
      <c r="F339" s="220" t="s">
        <v>378</v>
      </c>
      <c r="G339" s="218"/>
      <c r="H339" s="221">
        <v>10.5</v>
      </c>
      <c r="I339" s="222"/>
      <c r="J339" s="218"/>
      <c r="K339" s="218"/>
      <c r="L339" s="223"/>
      <c r="M339" s="224"/>
      <c r="N339" s="225"/>
      <c r="O339" s="225"/>
      <c r="P339" s="225"/>
      <c r="Q339" s="225"/>
      <c r="R339" s="225"/>
      <c r="S339" s="225"/>
      <c r="T339" s="226"/>
      <c r="AT339" s="227" t="s">
        <v>138</v>
      </c>
      <c r="AU339" s="227" t="s">
        <v>86</v>
      </c>
      <c r="AV339" s="12" t="s">
        <v>86</v>
      </c>
      <c r="AW339" s="12" t="s">
        <v>39</v>
      </c>
      <c r="AX339" s="12" t="s">
        <v>76</v>
      </c>
      <c r="AY339" s="227" t="s">
        <v>127</v>
      </c>
    </row>
    <row r="340" spans="2:65" s="12" customFormat="1" ht="12">
      <c r="B340" s="217"/>
      <c r="C340" s="218"/>
      <c r="D340" s="204" t="s">
        <v>138</v>
      </c>
      <c r="E340" s="219" t="s">
        <v>22</v>
      </c>
      <c r="F340" s="220" t="s">
        <v>379</v>
      </c>
      <c r="G340" s="218"/>
      <c r="H340" s="221">
        <v>4.41</v>
      </c>
      <c r="I340" s="222"/>
      <c r="J340" s="218"/>
      <c r="K340" s="218"/>
      <c r="L340" s="223"/>
      <c r="M340" s="224"/>
      <c r="N340" s="225"/>
      <c r="O340" s="225"/>
      <c r="P340" s="225"/>
      <c r="Q340" s="225"/>
      <c r="R340" s="225"/>
      <c r="S340" s="225"/>
      <c r="T340" s="226"/>
      <c r="AT340" s="227" t="s">
        <v>138</v>
      </c>
      <c r="AU340" s="227" t="s">
        <v>86</v>
      </c>
      <c r="AV340" s="12" t="s">
        <v>86</v>
      </c>
      <c r="AW340" s="12" t="s">
        <v>39</v>
      </c>
      <c r="AX340" s="12" t="s">
        <v>76</v>
      </c>
      <c r="AY340" s="227" t="s">
        <v>127</v>
      </c>
    </row>
    <row r="341" spans="2:65" s="12" customFormat="1" ht="12">
      <c r="B341" s="217"/>
      <c r="C341" s="218"/>
      <c r="D341" s="204" t="s">
        <v>138</v>
      </c>
      <c r="E341" s="219" t="s">
        <v>22</v>
      </c>
      <c r="F341" s="220" t="s">
        <v>380</v>
      </c>
      <c r="G341" s="218"/>
      <c r="H341" s="221">
        <v>9.66</v>
      </c>
      <c r="I341" s="222"/>
      <c r="J341" s="218"/>
      <c r="K341" s="218"/>
      <c r="L341" s="223"/>
      <c r="M341" s="224"/>
      <c r="N341" s="225"/>
      <c r="O341" s="225"/>
      <c r="P341" s="225"/>
      <c r="Q341" s="225"/>
      <c r="R341" s="225"/>
      <c r="S341" s="225"/>
      <c r="T341" s="226"/>
      <c r="AT341" s="227" t="s">
        <v>138</v>
      </c>
      <c r="AU341" s="227" t="s">
        <v>86</v>
      </c>
      <c r="AV341" s="12" t="s">
        <v>86</v>
      </c>
      <c r="AW341" s="12" t="s">
        <v>39</v>
      </c>
      <c r="AX341" s="12" t="s">
        <v>76</v>
      </c>
      <c r="AY341" s="227" t="s">
        <v>127</v>
      </c>
    </row>
    <row r="342" spans="2:65" s="12" customFormat="1" ht="12">
      <c r="B342" s="217"/>
      <c r="C342" s="218"/>
      <c r="D342" s="204" t="s">
        <v>138</v>
      </c>
      <c r="E342" s="219" t="s">
        <v>22</v>
      </c>
      <c r="F342" s="220" t="s">
        <v>381</v>
      </c>
      <c r="G342" s="218"/>
      <c r="H342" s="221">
        <v>6.75</v>
      </c>
      <c r="I342" s="222"/>
      <c r="J342" s="218"/>
      <c r="K342" s="218"/>
      <c r="L342" s="223"/>
      <c r="M342" s="224"/>
      <c r="N342" s="225"/>
      <c r="O342" s="225"/>
      <c r="P342" s="225"/>
      <c r="Q342" s="225"/>
      <c r="R342" s="225"/>
      <c r="S342" s="225"/>
      <c r="T342" s="226"/>
      <c r="AT342" s="227" t="s">
        <v>138</v>
      </c>
      <c r="AU342" s="227" t="s">
        <v>86</v>
      </c>
      <c r="AV342" s="12" t="s">
        <v>86</v>
      </c>
      <c r="AW342" s="12" t="s">
        <v>39</v>
      </c>
      <c r="AX342" s="12" t="s">
        <v>76</v>
      </c>
      <c r="AY342" s="227" t="s">
        <v>127</v>
      </c>
    </row>
    <row r="343" spans="2:65" s="12" customFormat="1" ht="12">
      <c r="B343" s="217"/>
      <c r="C343" s="218"/>
      <c r="D343" s="204" t="s">
        <v>138</v>
      </c>
      <c r="E343" s="219" t="s">
        <v>22</v>
      </c>
      <c r="F343" s="220" t="s">
        <v>382</v>
      </c>
      <c r="G343" s="218"/>
      <c r="H343" s="221">
        <v>1.5</v>
      </c>
      <c r="I343" s="222"/>
      <c r="J343" s="218"/>
      <c r="K343" s="218"/>
      <c r="L343" s="223"/>
      <c r="M343" s="224"/>
      <c r="N343" s="225"/>
      <c r="O343" s="225"/>
      <c r="P343" s="225"/>
      <c r="Q343" s="225"/>
      <c r="R343" s="225"/>
      <c r="S343" s="225"/>
      <c r="T343" s="226"/>
      <c r="AT343" s="227" t="s">
        <v>138</v>
      </c>
      <c r="AU343" s="227" t="s">
        <v>86</v>
      </c>
      <c r="AV343" s="12" t="s">
        <v>86</v>
      </c>
      <c r="AW343" s="12" t="s">
        <v>39</v>
      </c>
      <c r="AX343" s="12" t="s">
        <v>76</v>
      </c>
      <c r="AY343" s="227" t="s">
        <v>127</v>
      </c>
    </row>
    <row r="344" spans="2:65" s="14" customFormat="1" ht="12">
      <c r="B344" s="239"/>
      <c r="C344" s="240"/>
      <c r="D344" s="204" t="s">
        <v>138</v>
      </c>
      <c r="E344" s="241" t="s">
        <v>22</v>
      </c>
      <c r="F344" s="242" t="s">
        <v>170</v>
      </c>
      <c r="G344" s="240"/>
      <c r="H344" s="243">
        <v>32.82</v>
      </c>
      <c r="I344" s="244"/>
      <c r="J344" s="240"/>
      <c r="K344" s="240"/>
      <c r="L344" s="245"/>
      <c r="M344" s="246"/>
      <c r="N344" s="247"/>
      <c r="O344" s="247"/>
      <c r="P344" s="247"/>
      <c r="Q344" s="247"/>
      <c r="R344" s="247"/>
      <c r="S344" s="247"/>
      <c r="T344" s="248"/>
      <c r="AT344" s="249" t="s">
        <v>138</v>
      </c>
      <c r="AU344" s="249" t="s">
        <v>86</v>
      </c>
      <c r="AV344" s="14" t="s">
        <v>134</v>
      </c>
      <c r="AW344" s="14" t="s">
        <v>39</v>
      </c>
      <c r="AX344" s="14" t="s">
        <v>24</v>
      </c>
      <c r="AY344" s="249" t="s">
        <v>127</v>
      </c>
    </row>
    <row r="345" spans="2:65" s="1" customFormat="1" ht="25.5" customHeight="1">
      <c r="B345" s="41"/>
      <c r="C345" s="192" t="s">
        <v>463</v>
      </c>
      <c r="D345" s="192" t="s">
        <v>129</v>
      </c>
      <c r="E345" s="193" t="s">
        <v>464</v>
      </c>
      <c r="F345" s="194" t="s">
        <v>465</v>
      </c>
      <c r="G345" s="195" t="s">
        <v>216</v>
      </c>
      <c r="H345" s="196">
        <v>32.82</v>
      </c>
      <c r="I345" s="197"/>
      <c r="J345" s="198">
        <f>ROUND(I345*H345,2)</f>
        <v>0</v>
      </c>
      <c r="K345" s="194" t="s">
        <v>133</v>
      </c>
      <c r="L345" s="61"/>
      <c r="M345" s="199" t="s">
        <v>22</v>
      </c>
      <c r="N345" s="200" t="s">
        <v>47</v>
      </c>
      <c r="O345" s="42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AR345" s="24" t="s">
        <v>134</v>
      </c>
      <c r="AT345" s="24" t="s">
        <v>129</v>
      </c>
      <c r="AU345" s="24" t="s">
        <v>86</v>
      </c>
      <c r="AY345" s="24" t="s">
        <v>127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4" t="s">
        <v>24</v>
      </c>
      <c r="BK345" s="203">
        <f>ROUND(I345*H345,2)</f>
        <v>0</v>
      </c>
      <c r="BL345" s="24" t="s">
        <v>134</v>
      </c>
      <c r="BM345" s="24" t="s">
        <v>466</v>
      </c>
    </row>
    <row r="346" spans="2:65" s="1" customFormat="1" ht="24">
      <c r="B346" s="41"/>
      <c r="C346" s="63"/>
      <c r="D346" s="204" t="s">
        <v>136</v>
      </c>
      <c r="E346" s="63"/>
      <c r="F346" s="205" t="s">
        <v>467</v>
      </c>
      <c r="G346" s="63"/>
      <c r="H346" s="63"/>
      <c r="I346" s="163"/>
      <c r="J346" s="63"/>
      <c r="K346" s="63"/>
      <c r="L346" s="61"/>
      <c r="M346" s="206"/>
      <c r="N346" s="42"/>
      <c r="O346" s="42"/>
      <c r="P346" s="42"/>
      <c r="Q346" s="42"/>
      <c r="R346" s="42"/>
      <c r="S346" s="42"/>
      <c r="T346" s="78"/>
      <c r="AT346" s="24" t="s">
        <v>136</v>
      </c>
      <c r="AU346" s="24" t="s">
        <v>86</v>
      </c>
    </row>
    <row r="347" spans="2:65" s="11" customFormat="1" ht="12">
      <c r="B347" s="207"/>
      <c r="C347" s="208"/>
      <c r="D347" s="204" t="s">
        <v>138</v>
      </c>
      <c r="E347" s="209" t="s">
        <v>22</v>
      </c>
      <c r="F347" s="210" t="s">
        <v>360</v>
      </c>
      <c r="G347" s="208"/>
      <c r="H347" s="209" t="s">
        <v>22</v>
      </c>
      <c r="I347" s="211"/>
      <c r="J347" s="208"/>
      <c r="K347" s="208"/>
      <c r="L347" s="212"/>
      <c r="M347" s="213"/>
      <c r="N347" s="214"/>
      <c r="O347" s="214"/>
      <c r="P347" s="214"/>
      <c r="Q347" s="214"/>
      <c r="R347" s="214"/>
      <c r="S347" s="214"/>
      <c r="T347" s="215"/>
      <c r="AT347" s="216" t="s">
        <v>138</v>
      </c>
      <c r="AU347" s="216" t="s">
        <v>86</v>
      </c>
      <c r="AV347" s="11" t="s">
        <v>24</v>
      </c>
      <c r="AW347" s="11" t="s">
        <v>39</v>
      </c>
      <c r="AX347" s="11" t="s">
        <v>76</v>
      </c>
      <c r="AY347" s="216" t="s">
        <v>127</v>
      </c>
    </row>
    <row r="348" spans="2:65" s="12" customFormat="1" ht="12">
      <c r="B348" s="217"/>
      <c r="C348" s="218"/>
      <c r="D348" s="204" t="s">
        <v>138</v>
      </c>
      <c r="E348" s="219" t="s">
        <v>22</v>
      </c>
      <c r="F348" s="220" t="s">
        <v>468</v>
      </c>
      <c r="G348" s="218"/>
      <c r="H348" s="221">
        <v>32.82</v>
      </c>
      <c r="I348" s="222"/>
      <c r="J348" s="218"/>
      <c r="K348" s="218"/>
      <c r="L348" s="223"/>
      <c r="M348" s="224"/>
      <c r="N348" s="225"/>
      <c r="O348" s="225"/>
      <c r="P348" s="225"/>
      <c r="Q348" s="225"/>
      <c r="R348" s="225"/>
      <c r="S348" s="225"/>
      <c r="T348" s="226"/>
      <c r="AT348" s="227" t="s">
        <v>138</v>
      </c>
      <c r="AU348" s="227" t="s">
        <v>86</v>
      </c>
      <c r="AV348" s="12" t="s">
        <v>86</v>
      </c>
      <c r="AW348" s="12" t="s">
        <v>39</v>
      </c>
      <c r="AX348" s="12" t="s">
        <v>24</v>
      </c>
      <c r="AY348" s="227" t="s">
        <v>127</v>
      </c>
    </row>
    <row r="349" spans="2:65" s="1" customFormat="1" ht="16.5" customHeight="1">
      <c r="B349" s="41"/>
      <c r="C349" s="192" t="s">
        <v>469</v>
      </c>
      <c r="D349" s="192" t="s">
        <v>129</v>
      </c>
      <c r="E349" s="193" t="s">
        <v>459</v>
      </c>
      <c r="F349" s="194" t="s">
        <v>460</v>
      </c>
      <c r="G349" s="195" t="s">
        <v>216</v>
      </c>
      <c r="H349" s="196">
        <v>38.055</v>
      </c>
      <c r="I349" s="197"/>
      <c r="J349" s="198">
        <f>ROUND(I349*H349,2)</f>
        <v>0</v>
      </c>
      <c r="K349" s="194" t="s">
        <v>133</v>
      </c>
      <c r="L349" s="61"/>
      <c r="M349" s="199" t="s">
        <v>22</v>
      </c>
      <c r="N349" s="200" t="s">
        <v>47</v>
      </c>
      <c r="O349" s="42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AR349" s="24" t="s">
        <v>134</v>
      </c>
      <c r="AT349" s="24" t="s">
        <v>129</v>
      </c>
      <c r="AU349" s="24" t="s">
        <v>86</v>
      </c>
      <c r="AY349" s="24" t="s">
        <v>127</v>
      </c>
      <c r="BE349" s="203">
        <f>IF(N349="základní",J349,0)</f>
        <v>0</v>
      </c>
      <c r="BF349" s="203">
        <f>IF(N349="snížená",J349,0)</f>
        <v>0</v>
      </c>
      <c r="BG349" s="203">
        <f>IF(N349="zákl. přenesená",J349,0)</f>
        <v>0</v>
      </c>
      <c r="BH349" s="203">
        <f>IF(N349="sníž. přenesená",J349,0)</f>
        <v>0</v>
      </c>
      <c r="BI349" s="203">
        <f>IF(N349="nulová",J349,0)</f>
        <v>0</v>
      </c>
      <c r="BJ349" s="24" t="s">
        <v>24</v>
      </c>
      <c r="BK349" s="203">
        <f>ROUND(I349*H349,2)</f>
        <v>0</v>
      </c>
      <c r="BL349" s="24" t="s">
        <v>134</v>
      </c>
      <c r="BM349" s="24" t="s">
        <v>470</v>
      </c>
    </row>
    <row r="350" spans="2:65" s="1" customFormat="1" ht="12">
      <c r="B350" s="41"/>
      <c r="C350" s="63"/>
      <c r="D350" s="204" t="s">
        <v>136</v>
      </c>
      <c r="E350" s="63"/>
      <c r="F350" s="205" t="s">
        <v>462</v>
      </c>
      <c r="G350" s="63"/>
      <c r="H350" s="63"/>
      <c r="I350" s="163"/>
      <c r="J350" s="63"/>
      <c r="K350" s="63"/>
      <c r="L350" s="61"/>
      <c r="M350" s="206"/>
      <c r="N350" s="42"/>
      <c r="O350" s="42"/>
      <c r="P350" s="42"/>
      <c r="Q350" s="42"/>
      <c r="R350" s="42"/>
      <c r="S350" s="42"/>
      <c r="T350" s="78"/>
      <c r="AT350" s="24" t="s">
        <v>136</v>
      </c>
      <c r="AU350" s="24" t="s">
        <v>86</v>
      </c>
    </row>
    <row r="351" spans="2:65" s="11" customFormat="1" ht="12">
      <c r="B351" s="207"/>
      <c r="C351" s="208"/>
      <c r="D351" s="204" t="s">
        <v>138</v>
      </c>
      <c r="E351" s="209" t="s">
        <v>22</v>
      </c>
      <c r="F351" s="210" t="s">
        <v>360</v>
      </c>
      <c r="G351" s="208"/>
      <c r="H351" s="209" t="s">
        <v>22</v>
      </c>
      <c r="I351" s="211"/>
      <c r="J351" s="208"/>
      <c r="K351" s="208"/>
      <c r="L351" s="212"/>
      <c r="M351" s="213"/>
      <c r="N351" s="214"/>
      <c r="O351" s="214"/>
      <c r="P351" s="214"/>
      <c r="Q351" s="214"/>
      <c r="R351" s="214"/>
      <c r="S351" s="214"/>
      <c r="T351" s="215"/>
      <c r="AT351" s="216" t="s">
        <v>138</v>
      </c>
      <c r="AU351" s="216" t="s">
        <v>86</v>
      </c>
      <c r="AV351" s="11" t="s">
        <v>24</v>
      </c>
      <c r="AW351" s="11" t="s">
        <v>39</v>
      </c>
      <c r="AX351" s="11" t="s">
        <v>76</v>
      </c>
      <c r="AY351" s="216" t="s">
        <v>127</v>
      </c>
    </row>
    <row r="352" spans="2:65" s="12" customFormat="1" ht="12">
      <c r="B352" s="217"/>
      <c r="C352" s="218"/>
      <c r="D352" s="204" t="s">
        <v>138</v>
      </c>
      <c r="E352" s="219" t="s">
        <v>22</v>
      </c>
      <c r="F352" s="220" t="s">
        <v>388</v>
      </c>
      <c r="G352" s="218"/>
      <c r="H352" s="221">
        <v>11.88</v>
      </c>
      <c r="I352" s="222"/>
      <c r="J352" s="218"/>
      <c r="K352" s="218"/>
      <c r="L352" s="223"/>
      <c r="M352" s="224"/>
      <c r="N352" s="225"/>
      <c r="O352" s="225"/>
      <c r="P352" s="225"/>
      <c r="Q352" s="225"/>
      <c r="R352" s="225"/>
      <c r="S352" s="225"/>
      <c r="T352" s="226"/>
      <c r="AT352" s="227" t="s">
        <v>138</v>
      </c>
      <c r="AU352" s="227" t="s">
        <v>86</v>
      </c>
      <c r="AV352" s="12" t="s">
        <v>86</v>
      </c>
      <c r="AW352" s="12" t="s">
        <v>39</v>
      </c>
      <c r="AX352" s="12" t="s">
        <v>76</v>
      </c>
      <c r="AY352" s="227" t="s">
        <v>127</v>
      </c>
    </row>
    <row r="353" spans="2:65" s="12" customFormat="1" ht="12">
      <c r="B353" s="217"/>
      <c r="C353" s="218"/>
      <c r="D353" s="204" t="s">
        <v>138</v>
      </c>
      <c r="E353" s="219" t="s">
        <v>22</v>
      </c>
      <c r="F353" s="220" t="s">
        <v>389</v>
      </c>
      <c r="G353" s="218"/>
      <c r="H353" s="221">
        <v>5.0599999999999996</v>
      </c>
      <c r="I353" s="222"/>
      <c r="J353" s="218"/>
      <c r="K353" s="218"/>
      <c r="L353" s="223"/>
      <c r="M353" s="224"/>
      <c r="N353" s="225"/>
      <c r="O353" s="225"/>
      <c r="P353" s="225"/>
      <c r="Q353" s="225"/>
      <c r="R353" s="225"/>
      <c r="S353" s="225"/>
      <c r="T353" s="226"/>
      <c r="AT353" s="227" t="s">
        <v>138</v>
      </c>
      <c r="AU353" s="227" t="s">
        <v>86</v>
      </c>
      <c r="AV353" s="12" t="s">
        <v>86</v>
      </c>
      <c r="AW353" s="12" t="s">
        <v>39</v>
      </c>
      <c r="AX353" s="12" t="s">
        <v>76</v>
      </c>
      <c r="AY353" s="227" t="s">
        <v>127</v>
      </c>
    </row>
    <row r="354" spans="2:65" s="12" customFormat="1" ht="12">
      <c r="B354" s="217"/>
      <c r="C354" s="218"/>
      <c r="D354" s="204" t="s">
        <v>138</v>
      </c>
      <c r="E354" s="219" t="s">
        <v>22</v>
      </c>
      <c r="F354" s="220" t="s">
        <v>390</v>
      </c>
      <c r="G354" s="218"/>
      <c r="H354" s="221">
        <v>11</v>
      </c>
      <c r="I354" s="222"/>
      <c r="J354" s="218"/>
      <c r="K354" s="218"/>
      <c r="L354" s="223"/>
      <c r="M354" s="224"/>
      <c r="N354" s="225"/>
      <c r="O354" s="225"/>
      <c r="P354" s="225"/>
      <c r="Q354" s="225"/>
      <c r="R354" s="225"/>
      <c r="S354" s="225"/>
      <c r="T354" s="226"/>
      <c r="AT354" s="227" t="s">
        <v>138</v>
      </c>
      <c r="AU354" s="227" t="s">
        <v>86</v>
      </c>
      <c r="AV354" s="12" t="s">
        <v>86</v>
      </c>
      <c r="AW354" s="12" t="s">
        <v>39</v>
      </c>
      <c r="AX354" s="12" t="s">
        <v>76</v>
      </c>
      <c r="AY354" s="227" t="s">
        <v>127</v>
      </c>
    </row>
    <row r="355" spans="2:65" s="12" customFormat="1" ht="12">
      <c r="B355" s="217"/>
      <c r="C355" s="218"/>
      <c r="D355" s="204" t="s">
        <v>138</v>
      </c>
      <c r="E355" s="219" t="s">
        <v>22</v>
      </c>
      <c r="F355" s="220" t="s">
        <v>391</v>
      </c>
      <c r="G355" s="218"/>
      <c r="H355" s="221">
        <v>8.67</v>
      </c>
      <c r="I355" s="222"/>
      <c r="J355" s="218"/>
      <c r="K355" s="218"/>
      <c r="L355" s="223"/>
      <c r="M355" s="224"/>
      <c r="N355" s="225"/>
      <c r="O355" s="225"/>
      <c r="P355" s="225"/>
      <c r="Q355" s="225"/>
      <c r="R355" s="225"/>
      <c r="S355" s="225"/>
      <c r="T355" s="226"/>
      <c r="AT355" s="227" t="s">
        <v>138</v>
      </c>
      <c r="AU355" s="227" t="s">
        <v>86</v>
      </c>
      <c r="AV355" s="12" t="s">
        <v>86</v>
      </c>
      <c r="AW355" s="12" t="s">
        <v>39</v>
      </c>
      <c r="AX355" s="12" t="s">
        <v>76</v>
      </c>
      <c r="AY355" s="227" t="s">
        <v>127</v>
      </c>
    </row>
    <row r="356" spans="2:65" s="12" customFormat="1" ht="12">
      <c r="B356" s="217"/>
      <c r="C356" s="218"/>
      <c r="D356" s="204" t="s">
        <v>138</v>
      </c>
      <c r="E356" s="219" t="s">
        <v>22</v>
      </c>
      <c r="F356" s="220" t="s">
        <v>392</v>
      </c>
      <c r="G356" s="218"/>
      <c r="H356" s="221">
        <v>1.4450000000000001</v>
      </c>
      <c r="I356" s="222"/>
      <c r="J356" s="218"/>
      <c r="K356" s="218"/>
      <c r="L356" s="223"/>
      <c r="M356" s="224"/>
      <c r="N356" s="225"/>
      <c r="O356" s="225"/>
      <c r="P356" s="225"/>
      <c r="Q356" s="225"/>
      <c r="R356" s="225"/>
      <c r="S356" s="225"/>
      <c r="T356" s="226"/>
      <c r="AT356" s="227" t="s">
        <v>138</v>
      </c>
      <c r="AU356" s="227" t="s">
        <v>86</v>
      </c>
      <c r="AV356" s="12" t="s">
        <v>86</v>
      </c>
      <c r="AW356" s="12" t="s">
        <v>39</v>
      </c>
      <c r="AX356" s="12" t="s">
        <v>76</v>
      </c>
      <c r="AY356" s="227" t="s">
        <v>127</v>
      </c>
    </row>
    <row r="357" spans="2:65" s="14" customFormat="1" ht="12">
      <c r="B357" s="239"/>
      <c r="C357" s="240"/>
      <c r="D357" s="204" t="s">
        <v>138</v>
      </c>
      <c r="E357" s="241" t="s">
        <v>22</v>
      </c>
      <c r="F357" s="242" t="s">
        <v>170</v>
      </c>
      <c r="G357" s="240"/>
      <c r="H357" s="243">
        <v>38.055</v>
      </c>
      <c r="I357" s="244"/>
      <c r="J357" s="240"/>
      <c r="K357" s="240"/>
      <c r="L357" s="245"/>
      <c r="M357" s="246"/>
      <c r="N357" s="247"/>
      <c r="O357" s="247"/>
      <c r="P357" s="247"/>
      <c r="Q357" s="247"/>
      <c r="R357" s="247"/>
      <c r="S357" s="247"/>
      <c r="T357" s="248"/>
      <c r="AT357" s="249" t="s">
        <v>138</v>
      </c>
      <c r="AU357" s="249" t="s">
        <v>86</v>
      </c>
      <c r="AV357" s="14" t="s">
        <v>134</v>
      </c>
      <c r="AW357" s="14" t="s">
        <v>39</v>
      </c>
      <c r="AX357" s="14" t="s">
        <v>24</v>
      </c>
      <c r="AY357" s="249" t="s">
        <v>127</v>
      </c>
    </row>
    <row r="358" spans="2:65" s="1" customFormat="1" ht="25.5" customHeight="1">
      <c r="B358" s="41"/>
      <c r="C358" s="192" t="s">
        <v>471</v>
      </c>
      <c r="D358" s="192" t="s">
        <v>129</v>
      </c>
      <c r="E358" s="193" t="s">
        <v>472</v>
      </c>
      <c r="F358" s="194" t="s">
        <v>473</v>
      </c>
      <c r="G358" s="195" t="s">
        <v>216</v>
      </c>
      <c r="H358" s="196">
        <v>38.055</v>
      </c>
      <c r="I358" s="197"/>
      <c r="J358" s="198">
        <f>ROUND(I358*H358,2)</f>
        <v>0</v>
      </c>
      <c r="K358" s="194" t="s">
        <v>133</v>
      </c>
      <c r="L358" s="61"/>
      <c r="M358" s="199" t="s">
        <v>22</v>
      </c>
      <c r="N358" s="200" t="s">
        <v>47</v>
      </c>
      <c r="O358" s="42"/>
      <c r="P358" s="201">
        <f>O358*H358</f>
        <v>0</v>
      </c>
      <c r="Q358" s="201">
        <v>0</v>
      </c>
      <c r="R358" s="201">
        <f>Q358*H358</f>
        <v>0</v>
      </c>
      <c r="S358" s="201">
        <v>0</v>
      </c>
      <c r="T358" s="202">
        <f>S358*H358</f>
        <v>0</v>
      </c>
      <c r="AR358" s="24" t="s">
        <v>134</v>
      </c>
      <c r="AT358" s="24" t="s">
        <v>129</v>
      </c>
      <c r="AU358" s="24" t="s">
        <v>86</v>
      </c>
      <c r="AY358" s="24" t="s">
        <v>127</v>
      </c>
      <c r="BE358" s="203">
        <f>IF(N358="základní",J358,0)</f>
        <v>0</v>
      </c>
      <c r="BF358" s="203">
        <f>IF(N358="snížená",J358,0)</f>
        <v>0</v>
      </c>
      <c r="BG358" s="203">
        <f>IF(N358="zákl. přenesená",J358,0)</f>
        <v>0</v>
      </c>
      <c r="BH358" s="203">
        <f>IF(N358="sníž. přenesená",J358,0)</f>
        <v>0</v>
      </c>
      <c r="BI358" s="203">
        <f>IF(N358="nulová",J358,0)</f>
        <v>0</v>
      </c>
      <c r="BJ358" s="24" t="s">
        <v>24</v>
      </c>
      <c r="BK358" s="203">
        <f>ROUND(I358*H358,2)</f>
        <v>0</v>
      </c>
      <c r="BL358" s="24" t="s">
        <v>134</v>
      </c>
      <c r="BM358" s="24" t="s">
        <v>474</v>
      </c>
    </row>
    <row r="359" spans="2:65" s="1" customFormat="1" ht="24">
      <c r="B359" s="41"/>
      <c r="C359" s="63"/>
      <c r="D359" s="204" t="s">
        <v>136</v>
      </c>
      <c r="E359" s="63"/>
      <c r="F359" s="205" t="s">
        <v>475</v>
      </c>
      <c r="G359" s="63"/>
      <c r="H359" s="63"/>
      <c r="I359" s="163"/>
      <c r="J359" s="63"/>
      <c r="K359" s="63"/>
      <c r="L359" s="61"/>
      <c r="M359" s="206"/>
      <c r="N359" s="42"/>
      <c r="O359" s="42"/>
      <c r="P359" s="42"/>
      <c r="Q359" s="42"/>
      <c r="R359" s="42"/>
      <c r="S359" s="42"/>
      <c r="T359" s="78"/>
      <c r="AT359" s="24" t="s">
        <v>136</v>
      </c>
      <c r="AU359" s="24" t="s">
        <v>86</v>
      </c>
    </row>
    <row r="360" spans="2:65" s="11" customFormat="1" ht="12">
      <c r="B360" s="207"/>
      <c r="C360" s="208"/>
      <c r="D360" s="204" t="s">
        <v>138</v>
      </c>
      <c r="E360" s="209" t="s">
        <v>22</v>
      </c>
      <c r="F360" s="210" t="s">
        <v>360</v>
      </c>
      <c r="G360" s="208"/>
      <c r="H360" s="209" t="s">
        <v>22</v>
      </c>
      <c r="I360" s="211"/>
      <c r="J360" s="208"/>
      <c r="K360" s="208"/>
      <c r="L360" s="212"/>
      <c r="M360" s="213"/>
      <c r="N360" s="214"/>
      <c r="O360" s="214"/>
      <c r="P360" s="214"/>
      <c r="Q360" s="214"/>
      <c r="R360" s="214"/>
      <c r="S360" s="214"/>
      <c r="T360" s="215"/>
      <c r="AT360" s="216" t="s">
        <v>138</v>
      </c>
      <c r="AU360" s="216" t="s">
        <v>86</v>
      </c>
      <c r="AV360" s="11" t="s">
        <v>24</v>
      </c>
      <c r="AW360" s="11" t="s">
        <v>39</v>
      </c>
      <c r="AX360" s="11" t="s">
        <v>76</v>
      </c>
      <c r="AY360" s="216" t="s">
        <v>127</v>
      </c>
    </row>
    <row r="361" spans="2:65" s="12" customFormat="1" ht="12">
      <c r="B361" s="217"/>
      <c r="C361" s="218"/>
      <c r="D361" s="204" t="s">
        <v>138</v>
      </c>
      <c r="E361" s="219" t="s">
        <v>22</v>
      </c>
      <c r="F361" s="220" t="s">
        <v>476</v>
      </c>
      <c r="G361" s="218"/>
      <c r="H361" s="221">
        <v>38.055</v>
      </c>
      <c r="I361" s="222"/>
      <c r="J361" s="218"/>
      <c r="K361" s="218"/>
      <c r="L361" s="223"/>
      <c r="M361" s="224"/>
      <c r="N361" s="225"/>
      <c r="O361" s="225"/>
      <c r="P361" s="225"/>
      <c r="Q361" s="225"/>
      <c r="R361" s="225"/>
      <c r="S361" s="225"/>
      <c r="T361" s="226"/>
      <c r="AT361" s="227" t="s">
        <v>138</v>
      </c>
      <c r="AU361" s="227" t="s">
        <v>86</v>
      </c>
      <c r="AV361" s="12" t="s">
        <v>86</v>
      </c>
      <c r="AW361" s="12" t="s">
        <v>39</v>
      </c>
      <c r="AX361" s="12" t="s">
        <v>24</v>
      </c>
      <c r="AY361" s="227" t="s">
        <v>127</v>
      </c>
    </row>
    <row r="362" spans="2:65" s="1" customFormat="1" ht="16.5" customHeight="1">
      <c r="B362" s="41"/>
      <c r="C362" s="192" t="s">
        <v>477</v>
      </c>
      <c r="D362" s="192" t="s">
        <v>129</v>
      </c>
      <c r="E362" s="193" t="s">
        <v>459</v>
      </c>
      <c r="F362" s="194" t="s">
        <v>460</v>
      </c>
      <c r="G362" s="195" t="s">
        <v>216</v>
      </c>
      <c r="H362" s="196">
        <v>47.37</v>
      </c>
      <c r="I362" s="197"/>
      <c r="J362" s="198">
        <f>ROUND(I362*H362,2)</f>
        <v>0</v>
      </c>
      <c r="K362" s="194" t="s">
        <v>133</v>
      </c>
      <c r="L362" s="61"/>
      <c r="M362" s="199" t="s">
        <v>22</v>
      </c>
      <c r="N362" s="200" t="s">
        <v>47</v>
      </c>
      <c r="O362" s="42"/>
      <c r="P362" s="201">
        <f>O362*H362</f>
        <v>0</v>
      </c>
      <c r="Q362" s="201">
        <v>0</v>
      </c>
      <c r="R362" s="201">
        <f>Q362*H362</f>
        <v>0</v>
      </c>
      <c r="S362" s="201">
        <v>0</v>
      </c>
      <c r="T362" s="202">
        <f>S362*H362</f>
        <v>0</v>
      </c>
      <c r="AR362" s="24" t="s">
        <v>134</v>
      </c>
      <c r="AT362" s="24" t="s">
        <v>129</v>
      </c>
      <c r="AU362" s="24" t="s">
        <v>86</v>
      </c>
      <c r="AY362" s="24" t="s">
        <v>127</v>
      </c>
      <c r="BE362" s="203">
        <f>IF(N362="základní",J362,0)</f>
        <v>0</v>
      </c>
      <c r="BF362" s="203">
        <f>IF(N362="snížená",J362,0)</f>
        <v>0</v>
      </c>
      <c r="BG362" s="203">
        <f>IF(N362="zákl. přenesená",J362,0)</f>
        <v>0</v>
      </c>
      <c r="BH362" s="203">
        <f>IF(N362="sníž. přenesená",J362,0)</f>
        <v>0</v>
      </c>
      <c r="BI362" s="203">
        <f>IF(N362="nulová",J362,0)</f>
        <v>0</v>
      </c>
      <c r="BJ362" s="24" t="s">
        <v>24</v>
      </c>
      <c r="BK362" s="203">
        <f>ROUND(I362*H362,2)</f>
        <v>0</v>
      </c>
      <c r="BL362" s="24" t="s">
        <v>134</v>
      </c>
      <c r="BM362" s="24" t="s">
        <v>478</v>
      </c>
    </row>
    <row r="363" spans="2:65" s="1" customFormat="1" ht="12">
      <c r="B363" s="41"/>
      <c r="C363" s="63"/>
      <c r="D363" s="204" t="s">
        <v>136</v>
      </c>
      <c r="E363" s="63"/>
      <c r="F363" s="205" t="s">
        <v>462</v>
      </c>
      <c r="G363" s="63"/>
      <c r="H363" s="63"/>
      <c r="I363" s="163"/>
      <c r="J363" s="63"/>
      <c r="K363" s="63"/>
      <c r="L363" s="61"/>
      <c r="M363" s="206"/>
      <c r="N363" s="42"/>
      <c r="O363" s="42"/>
      <c r="P363" s="42"/>
      <c r="Q363" s="42"/>
      <c r="R363" s="42"/>
      <c r="S363" s="42"/>
      <c r="T363" s="78"/>
      <c r="AT363" s="24" t="s">
        <v>136</v>
      </c>
      <c r="AU363" s="24" t="s">
        <v>86</v>
      </c>
    </row>
    <row r="364" spans="2:65" s="11" customFormat="1" ht="12">
      <c r="B364" s="207"/>
      <c r="C364" s="208"/>
      <c r="D364" s="204" t="s">
        <v>138</v>
      </c>
      <c r="E364" s="209" t="s">
        <v>22</v>
      </c>
      <c r="F364" s="210" t="s">
        <v>360</v>
      </c>
      <c r="G364" s="208"/>
      <c r="H364" s="209" t="s">
        <v>22</v>
      </c>
      <c r="I364" s="211"/>
      <c r="J364" s="208"/>
      <c r="K364" s="208"/>
      <c r="L364" s="212"/>
      <c r="M364" s="213"/>
      <c r="N364" s="214"/>
      <c r="O364" s="214"/>
      <c r="P364" s="214"/>
      <c r="Q364" s="214"/>
      <c r="R364" s="214"/>
      <c r="S364" s="214"/>
      <c r="T364" s="215"/>
      <c r="AT364" s="216" t="s">
        <v>138</v>
      </c>
      <c r="AU364" s="216" t="s">
        <v>86</v>
      </c>
      <c r="AV364" s="11" t="s">
        <v>24</v>
      </c>
      <c r="AW364" s="11" t="s">
        <v>39</v>
      </c>
      <c r="AX364" s="11" t="s">
        <v>76</v>
      </c>
      <c r="AY364" s="216" t="s">
        <v>127</v>
      </c>
    </row>
    <row r="365" spans="2:65" s="12" customFormat="1" ht="12">
      <c r="B365" s="217"/>
      <c r="C365" s="218"/>
      <c r="D365" s="204" t="s">
        <v>138</v>
      </c>
      <c r="E365" s="219" t="s">
        <v>22</v>
      </c>
      <c r="F365" s="220" t="s">
        <v>408</v>
      </c>
      <c r="G365" s="218"/>
      <c r="H365" s="221">
        <v>14.1</v>
      </c>
      <c r="I365" s="222"/>
      <c r="J365" s="218"/>
      <c r="K365" s="218"/>
      <c r="L365" s="223"/>
      <c r="M365" s="224"/>
      <c r="N365" s="225"/>
      <c r="O365" s="225"/>
      <c r="P365" s="225"/>
      <c r="Q365" s="225"/>
      <c r="R365" s="225"/>
      <c r="S365" s="225"/>
      <c r="T365" s="226"/>
      <c r="AT365" s="227" t="s">
        <v>138</v>
      </c>
      <c r="AU365" s="227" t="s">
        <v>86</v>
      </c>
      <c r="AV365" s="12" t="s">
        <v>86</v>
      </c>
      <c r="AW365" s="12" t="s">
        <v>39</v>
      </c>
      <c r="AX365" s="12" t="s">
        <v>76</v>
      </c>
      <c r="AY365" s="227" t="s">
        <v>127</v>
      </c>
    </row>
    <row r="366" spans="2:65" s="12" customFormat="1" ht="12">
      <c r="B366" s="217"/>
      <c r="C366" s="218"/>
      <c r="D366" s="204" t="s">
        <v>138</v>
      </c>
      <c r="E366" s="219" t="s">
        <v>22</v>
      </c>
      <c r="F366" s="220" t="s">
        <v>409</v>
      </c>
      <c r="G366" s="218"/>
      <c r="H366" s="221">
        <v>6.11</v>
      </c>
      <c r="I366" s="222"/>
      <c r="J366" s="218"/>
      <c r="K366" s="218"/>
      <c r="L366" s="223"/>
      <c r="M366" s="224"/>
      <c r="N366" s="225"/>
      <c r="O366" s="225"/>
      <c r="P366" s="225"/>
      <c r="Q366" s="225"/>
      <c r="R366" s="225"/>
      <c r="S366" s="225"/>
      <c r="T366" s="226"/>
      <c r="AT366" s="227" t="s">
        <v>138</v>
      </c>
      <c r="AU366" s="227" t="s">
        <v>86</v>
      </c>
      <c r="AV366" s="12" t="s">
        <v>86</v>
      </c>
      <c r="AW366" s="12" t="s">
        <v>39</v>
      </c>
      <c r="AX366" s="12" t="s">
        <v>76</v>
      </c>
      <c r="AY366" s="227" t="s">
        <v>127</v>
      </c>
    </row>
    <row r="367" spans="2:65" s="12" customFormat="1" ht="12">
      <c r="B367" s="217"/>
      <c r="C367" s="218"/>
      <c r="D367" s="204" t="s">
        <v>138</v>
      </c>
      <c r="E367" s="219" t="s">
        <v>22</v>
      </c>
      <c r="F367" s="220" t="s">
        <v>410</v>
      </c>
      <c r="G367" s="218"/>
      <c r="H367" s="221">
        <v>13.16</v>
      </c>
      <c r="I367" s="222"/>
      <c r="J367" s="218"/>
      <c r="K367" s="218"/>
      <c r="L367" s="223"/>
      <c r="M367" s="224"/>
      <c r="N367" s="225"/>
      <c r="O367" s="225"/>
      <c r="P367" s="225"/>
      <c r="Q367" s="225"/>
      <c r="R367" s="225"/>
      <c r="S367" s="225"/>
      <c r="T367" s="226"/>
      <c r="AT367" s="227" t="s">
        <v>138</v>
      </c>
      <c r="AU367" s="227" t="s">
        <v>86</v>
      </c>
      <c r="AV367" s="12" t="s">
        <v>86</v>
      </c>
      <c r="AW367" s="12" t="s">
        <v>39</v>
      </c>
      <c r="AX367" s="12" t="s">
        <v>76</v>
      </c>
      <c r="AY367" s="227" t="s">
        <v>127</v>
      </c>
    </row>
    <row r="368" spans="2:65" s="12" customFormat="1" ht="12">
      <c r="B368" s="217"/>
      <c r="C368" s="218"/>
      <c r="D368" s="204" t="s">
        <v>138</v>
      </c>
      <c r="E368" s="219" t="s">
        <v>22</v>
      </c>
      <c r="F368" s="220" t="s">
        <v>411</v>
      </c>
      <c r="G368" s="218"/>
      <c r="H368" s="221">
        <v>12</v>
      </c>
      <c r="I368" s="222"/>
      <c r="J368" s="218"/>
      <c r="K368" s="218"/>
      <c r="L368" s="223"/>
      <c r="M368" s="224"/>
      <c r="N368" s="225"/>
      <c r="O368" s="225"/>
      <c r="P368" s="225"/>
      <c r="Q368" s="225"/>
      <c r="R368" s="225"/>
      <c r="S368" s="225"/>
      <c r="T368" s="226"/>
      <c r="AT368" s="227" t="s">
        <v>138</v>
      </c>
      <c r="AU368" s="227" t="s">
        <v>86</v>
      </c>
      <c r="AV368" s="12" t="s">
        <v>86</v>
      </c>
      <c r="AW368" s="12" t="s">
        <v>39</v>
      </c>
      <c r="AX368" s="12" t="s">
        <v>76</v>
      </c>
      <c r="AY368" s="227" t="s">
        <v>127</v>
      </c>
    </row>
    <row r="369" spans="2:65" s="12" customFormat="1" ht="12">
      <c r="B369" s="217"/>
      <c r="C369" s="218"/>
      <c r="D369" s="204" t="s">
        <v>138</v>
      </c>
      <c r="E369" s="219" t="s">
        <v>22</v>
      </c>
      <c r="F369" s="220" t="s">
        <v>412</v>
      </c>
      <c r="G369" s="218"/>
      <c r="H369" s="221">
        <v>2</v>
      </c>
      <c r="I369" s="222"/>
      <c r="J369" s="218"/>
      <c r="K369" s="218"/>
      <c r="L369" s="223"/>
      <c r="M369" s="224"/>
      <c r="N369" s="225"/>
      <c r="O369" s="225"/>
      <c r="P369" s="225"/>
      <c r="Q369" s="225"/>
      <c r="R369" s="225"/>
      <c r="S369" s="225"/>
      <c r="T369" s="226"/>
      <c r="AT369" s="227" t="s">
        <v>138</v>
      </c>
      <c r="AU369" s="227" t="s">
        <v>86</v>
      </c>
      <c r="AV369" s="12" t="s">
        <v>86</v>
      </c>
      <c r="AW369" s="12" t="s">
        <v>39</v>
      </c>
      <c r="AX369" s="12" t="s">
        <v>76</v>
      </c>
      <c r="AY369" s="227" t="s">
        <v>127</v>
      </c>
    </row>
    <row r="370" spans="2:65" s="14" customFormat="1" ht="12">
      <c r="B370" s="239"/>
      <c r="C370" s="240"/>
      <c r="D370" s="204" t="s">
        <v>138</v>
      </c>
      <c r="E370" s="241" t="s">
        <v>22</v>
      </c>
      <c r="F370" s="242" t="s">
        <v>170</v>
      </c>
      <c r="G370" s="240"/>
      <c r="H370" s="243">
        <v>47.37</v>
      </c>
      <c r="I370" s="244"/>
      <c r="J370" s="240"/>
      <c r="K370" s="240"/>
      <c r="L370" s="245"/>
      <c r="M370" s="246"/>
      <c r="N370" s="247"/>
      <c r="O370" s="247"/>
      <c r="P370" s="247"/>
      <c r="Q370" s="247"/>
      <c r="R370" s="247"/>
      <c r="S370" s="247"/>
      <c r="T370" s="248"/>
      <c r="AT370" s="249" t="s">
        <v>138</v>
      </c>
      <c r="AU370" s="249" t="s">
        <v>86</v>
      </c>
      <c r="AV370" s="14" t="s">
        <v>134</v>
      </c>
      <c r="AW370" s="14" t="s">
        <v>39</v>
      </c>
      <c r="AX370" s="14" t="s">
        <v>24</v>
      </c>
      <c r="AY370" s="249" t="s">
        <v>127</v>
      </c>
    </row>
    <row r="371" spans="2:65" s="1" customFormat="1" ht="25.5" customHeight="1">
      <c r="B371" s="41"/>
      <c r="C371" s="192" t="s">
        <v>479</v>
      </c>
      <c r="D371" s="192" t="s">
        <v>129</v>
      </c>
      <c r="E371" s="193" t="s">
        <v>480</v>
      </c>
      <c r="F371" s="194" t="s">
        <v>481</v>
      </c>
      <c r="G371" s="195" t="s">
        <v>216</v>
      </c>
      <c r="H371" s="196">
        <v>47.37</v>
      </c>
      <c r="I371" s="197"/>
      <c r="J371" s="198">
        <f>ROUND(I371*H371,2)</f>
        <v>0</v>
      </c>
      <c r="K371" s="194" t="s">
        <v>133</v>
      </c>
      <c r="L371" s="61"/>
      <c r="M371" s="199" t="s">
        <v>22</v>
      </c>
      <c r="N371" s="200" t="s">
        <v>47</v>
      </c>
      <c r="O371" s="42"/>
      <c r="P371" s="201">
        <f>O371*H371</f>
        <v>0</v>
      </c>
      <c r="Q371" s="201">
        <v>0</v>
      </c>
      <c r="R371" s="201">
        <f>Q371*H371</f>
        <v>0</v>
      </c>
      <c r="S371" s="201">
        <v>0</v>
      </c>
      <c r="T371" s="202">
        <f>S371*H371</f>
        <v>0</v>
      </c>
      <c r="AR371" s="24" t="s">
        <v>134</v>
      </c>
      <c r="AT371" s="24" t="s">
        <v>129</v>
      </c>
      <c r="AU371" s="24" t="s">
        <v>86</v>
      </c>
      <c r="AY371" s="24" t="s">
        <v>127</v>
      </c>
      <c r="BE371" s="203">
        <f>IF(N371="základní",J371,0)</f>
        <v>0</v>
      </c>
      <c r="BF371" s="203">
        <f>IF(N371="snížená",J371,0)</f>
        <v>0</v>
      </c>
      <c r="BG371" s="203">
        <f>IF(N371="zákl. přenesená",J371,0)</f>
        <v>0</v>
      </c>
      <c r="BH371" s="203">
        <f>IF(N371="sníž. přenesená",J371,0)</f>
        <v>0</v>
      </c>
      <c r="BI371" s="203">
        <f>IF(N371="nulová",J371,0)</f>
        <v>0</v>
      </c>
      <c r="BJ371" s="24" t="s">
        <v>24</v>
      </c>
      <c r="BK371" s="203">
        <f>ROUND(I371*H371,2)</f>
        <v>0</v>
      </c>
      <c r="BL371" s="24" t="s">
        <v>134</v>
      </c>
      <c r="BM371" s="24" t="s">
        <v>482</v>
      </c>
    </row>
    <row r="372" spans="2:65" s="1" customFormat="1" ht="24">
      <c r="B372" s="41"/>
      <c r="C372" s="63"/>
      <c r="D372" s="204" t="s">
        <v>136</v>
      </c>
      <c r="E372" s="63"/>
      <c r="F372" s="205" t="s">
        <v>483</v>
      </c>
      <c r="G372" s="63"/>
      <c r="H372" s="63"/>
      <c r="I372" s="163"/>
      <c r="J372" s="63"/>
      <c r="K372" s="63"/>
      <c r="L372" s="61"/>
      <c r="M372" s="206"/>
      <c r="N372" s="42"/>
      <c r="O372" s="42"/>
      <c r="P372" s="42"/>
      <c r="Q372" s="42"/>
      <c r="R372" s="42"/>
      <c r="S372" s="42"/>
      <c r="T372" s="78"/>
      <c r="AT372" s="24" t="s">
        <v>136</v>
      </c>
      <c r="AU372" s="24" t="s">
        <v>86</v>
      </c>
    </row>
    <row r="373" spans="2:65" s="11" customFormat="1" ht="12">
      <c r="B373" s="207"/>
      <c r="C373" s="208"/>
      <c r="D373" s="204" t="s">
        <v>138</v>
      </c>
      <c r="E373" s="209" t="s">
        <v>22</v>
      </c>
      <c r="F373" s="210" t="s">
        <v>360</v>
      </c>
      <c r="G373" s="208"/>
      <c r="H373" s="209" t="s">
        <v>22</v>
      </c>
      <c r="I373" s="211"/>
      <c r="J373" s="208"/>
      <c r="K373" s="208"/>
      <c r="L373" s="212"/>
      <c r="M373" s="213"/>
      <c r="N373" s="214"/>
      <c r="O373" s="214"/>
      <c r="P373" s="214"/>
      <c r="Q373" s="214"/>
      <c r="R373" s="214"/>
      <c r="S373" s="214"/>
      <c r="T373" s="215"/>
      <c r="AT373" s="216" t="s">
        <v>138</v>
      </c>
      <c r="AU373" s="216" t="s">
        <v>86</v>
      </c>
      <c r="AV373" s="11" t="s">
        <v>24</v>
      </c>
      <c r="AW373" s="11" t="s">
        <v>39</v>
      </c>
      <c r="AX373" s="11" t="s">
        <v>76</v>
      </c>
      <c r="AY373" s="216" t="s">
        <v>127</v>
      </c>
    </row>
    <row r="374" spans="2:65" s="12" customFormat="1" ht="12">
      <c r="B374" s="217"/>
      <c r="C374" s="218"/>
      <c r="D374" s="204" t="s">
        <v>138</v>
      </c>
      <c r="E374" s="219" t="s">
        <v>22</v>
      </c>
      <c r="F374" s="220" t="s">
        <v>484</v>
      </c>
      <c r="G374" s="218"/>
      <c r="H374" s="221">
        <v>47.37</v>
      </c>
      <c r="I374" s="222"/>
      <c r="J374" s="218"/>
      <c r="K374" s="218"/>
      <c r="L374" s="223"/>
      <c r="M374" s="224"/>
      <c r="N374" s="225"/>
      <c r="O374" s="225"/>
      <c r="P374" s="225"/>
      <c r="Q374" s="225"/>
      <c r="R374" s="225"/>
      <c r="S374" s="225"/>
      <c r="T374" s="226"/>
      <c r="AT374" s="227" t="s">
        <v>138</v>
      </c>
      <c r="AU374" s="227" t="s">
        <v>86</v>
      </c>
      <c r="AV374" s="12" t="s">
        <v>86</v>
      </c>
      <c r="AW374" s="12" t="s">
        <v>39</v>
      </c>
      <c r="AX374" s="12" t="s">
        <v>24</v>
      </c>
      <c r="AY374" s="227" t="s">
        <v>127</v>
      </c>
    </row>
    <row r="375" spans="2:65" s="1" customFormat="1" ht="25.5" customHeight="1">
      <c r="B375" s="41"/>
      <c r="C375" s="192" t="s">
        <v>485</v>
      </c>
      <c r="D375" s="192" t="s">
        <v>129</v>
      </c>
      <c r="E375" s="193" t="s">
        <v>486</v>
      </c>
      <c r="F375" s="194" t="s">
        <v>487</v>
      </c>
      <c r="G375" s="195" t="s">
        <v>149</v>
      </c>
      <c r="H375" s="196">
        <v>58.2</v>
      </c>
      <c r="I375" s="197"/>
      <c r="J375" s="198">
        <f>ROUND(I375*H375,2)</f>
        <v>0</v>
      </c>
      <c r="K375" s="194" t="s">
        <v>133</v>
      </c>
      <c r="L375" s="61"/>
      <c r="M375" s="199" t="s">
        <v>22</v>
      </c>
      <c r="N375" s="200" t="s">
        <v>47</v>
      </c>
      <c r="O375" s="42"/>
      <c r="P375" s="201">
        <f>O375*H375</f>
        <v>0</v>
      </c>
      <c r="Q375" s="201">
        <v>0</v>
      </c>
      <c r="R375" s="201">
        <f>Q375*H375</f>
        <v>0</v>
      </c>
      <c r="S375" s="201">
        <v>0</v>
      </c>
      <c r="T375" s="202">
        <f>S375*H375</f>
        <v>0</v>
      </c>
      <c r="AR375" s="24" t="s">
        <v>134</v>
      </c>
      <c r="AT375" s="24" t="s">
        <v>129</v>
      </c>
      <c r="AU375" s="24" t="s">
        <v>86</v>
      </c>
      <c r="AY375" s="24" t="s">
        <v>127</v>
      </c>
      <c r="BE375" s="203">
        <f>IF(N375="základní",J375,0)</f>
        <v>0</v>
      </c>
      <c r="BF375" s="203">
        <f>IF(N375="snížená",J375,0)</f>
        <v>0</v>
      </c>
      <c r="BG375" s="203">
        <f>IF(N375="zákl. přenesená",J375,0)</f>
        <v>0</v>
      </c>
      <c r="BH375" s="203">
        <f>IF(N375="sníž. přenesená",J375,0)</f>
        <v>0</v>
      </c>
      <c r="BI375" s="203">
        <f>IF(N375="nulová",J375,0)</f>
        <v>0</v>
      </c>
      <c r="BJ375" s="24" t="s">
        <v>24</v>
      </c>
      <c r="BK375" s="203">
        <f>ROUND(I375*H375,2)</f>
        <v>0</v>
      </c>
      <c r="BL375" s="24" t="s">
        <v>134</v>
      </c>
      <c r="BM375" s="24" t="s">
        <v>488</v>
      </c>
    </row>
    <row r="376" spans="2:65" s="1" customFormat="1" ht="24">
      <c r="B376" s="41"/>
      <c r="C376" s="63"/>
      <c r="D376" s="204" t="s">
        <v>136</v>
      </c>
      <c r="E376" s="63"/>
      <c r="F376" s="205" t="s">
        <v>489</v>
      </c>
      <c r="G376" s="63"/>
      <c r="H376" s="63"/>
      <c r="I376" s="163"/>
      <c r="J376" s="63"/>
      <c r="K376" s="63"/>
      <c r="L376" s="61"/>
      <c r="M376" s="206"/>
      <c r="N376" s="42"/>
      <c r="O376" s="42"/>
      <c r="P376" s="42"/>
      <c r="Q376" s="42"/>
      <c r="R376" s="42"/>
      <c r="S376" s="42"/>
      <c r="T376" s="78"/>
      <c r="AT376" s="24" t="s">
        <v>136</v>
      </c>
      <c r="AU376" s="24" t="s">
        <v>86</v>
      </c>
    </row>
    <row r="377" spans="2:65" s="11" customFormat="1" ht="12">
      <c r="B377" s="207"/>
      <c r="C377" s="208"/>
      <c r="D377" s="204" t="s">
        <v>138</v>
      </c>
      <c r="E377" s="209" t="s">
        <v>22</v>
      </c>
      <c r="F377" s="210" t="s">
        <v>360</v>
      </c>
      <c r="G377" s="208"/>
      <c r="H377" s="209" t="s">
        <v>22</v>
      </c>
      <c r="I377" s="211"/>
      <c r="J377" s="208"/>
      <c r="K377" s="208"/>
      <c r="L377" s="212"/>
      <c r="M377" s="213"/>
      <c r="N377" s="214"/>
      <c r="O377" s="214"/>
      <c r="P377" s="214"/>
      <c r="Q377" s="214"/>
      <c r="R377" s="214"/>
      <c r="S377" s="214"/>
      <c r="T377" s="215"/>
      <c r="AT377" s="216" t="s">
        <v>138</v>
      </c>
      <c r="AU377" s="216" t="s">
        <v>86</v>
      </c>
      <c r="AV377" s="11" t="s">
        <v>24</v>
      </c>
      <c r="AW377" s="11" t="s">
        <v>39</v>
      </c>
      <c r="AX377" s="11" t="s">
        <v>76</v>
      </c>
      <c r="AY377" s="216" t="s">
        <v>127</v>
      </c>
    </row>
    <row r="378" spans="2:65" s="12" customFormat="1" ht="12">
      <c r="B378" s="217"/>
      <c r="C378" s="218"/>
      <c r="D378" s="204" t="s">
        <v>138</v>
      </c>
      <c r="E378" s="219" t="s">
        <v>22</v>
      </c>
      <c r="F378" s="220" t="s">
        <v>418</v>
      </c>
      <c r="G378" s="218"/>
      <c r="H378" s="221">
        <v>15.4</v>
      </c>
      <c r="I378" s="222"/>
      <c r="J378" s="218"/>
      <c r="K378" s="218"/>
      <c r="L378" s="223"/>
      <c r="M378" s="224"/>
      <c r="N378" s="225"/>
      <c r="O378" s="225"/>
      <c r="P378" s="225"/>
      <c r="Q378" s="225"/>
      <c r="R378" s="225"/>
      <c r="S378" s="225"/>
      <c r="T378" s="226"/>
      <c r="AT378" s="227" t="s">
        <v>138</v>
      </c>
      <c r="AU378" s="227" t="s">
        <v>86</v>
      </c>
      <c r="AV378" s="12" t="s">
        <v>86</v>
      </c>
      <c r="AW378" s="12" t="s">
        <v>39</v>
      </c>
      <c r="AX378" s="12" t="s">
        <v>76</v>
      </c>
      <c r="AY378" s="227" t="s">
        <v>127</v>
      </c>
    </row>
    <row r="379" spans="2:65" s="12" customFormat="1" ht="12">
      <c r="B379" s="217"/>
      <c r="C379" s="218"/>
      <c r="D379" s="204" t="s">
        <v>138</v>
      </c>
      <c r="E379" s="219" t="s">
        <v>22</v>
      </c>
      <c r="F379" s="220" t="s">
        <v>419</v>
      </c>
      <c r="G379" s="218"/>
      <c r="H379" s="221">
        <v>7.3</v>
      </c>
      <c r="I379" s="222"/>
      <c r="J379" s="218"/>
      <c r="K379" s="218"/>
      <c r="L379" s="223"/>
      <c r="M379" s="224"/>
      <c r="N379" s="225"/>
      <c r="O379" s="225"/>
      <c r="P379" s="225"/>
      <c r="Q379" s="225"/>
      <c r="R379" s="225"/>
      <c r="S379" s="225"/>
      <c r="T379" s="226"/>
      <c r="AT379" s="227" t="s">
        <v>138</v>
      </c>
      <c r="AU379" s="227" t="s">
        <v>86</v>
      </c>
      <c r="AV379" s="12" t="s">
        <v>86</v>
      </c>
      <c r="AW379" s="12" t="s">
        <v>39</v>
      </c>
      <c r="AX379" s="12" t="s">
        <v>76</v>
      </c>
      <c r="AY379" s="227" t="s">
        <v>127</v>
      </c>
    </row>
    <row r="380" spans="2:65" s="12" customFormat="1" ht="12">
      <c r="B380" s="217"/>
      <c r="C380" s="218"/>
      <c r="D380" s="204" t="s">
        <v>138</v>
      </c>
      <c r="E380" s="219" t="s">
        <v>22</v>
      </c>
      <c r="F380" s="220" t="s">
        <v>420</v>
      </c>
      <c r="G380" s="218"/>
      <c r="H380" s="221">
        <v>7.5</v>
      </c>
      <c r="I380" s="222"/>
      <c r="J380" s="218"/>
      <c r="K380" s="218"/>
      <c r="L380" s="223"/>
      <c r="M380" s="224"/>
      <c r="N380" s="225"/>
      <c r="O380" s="225"/>
      <c r="P380" s="225"/>
      <c r="Q380" s="225"/>
      <c r="R380" s="225"/>
      <c r="S380" s="225"/>
      <c r="T380" s="226"/>
      <c r="AT380" s="227" t="s">
        <v>138</v>
      </c>
      <c r="AU380" s="227" t="s">
        <v>86</v>
      </c>
      <c r="AV380" s="12" t="s">
        <v>86</v>
      </c>
      <c r="AW380" s="12" t="s">
        <v>39</v>
      </c>
      <c r="AX380" s="12" t="s">
        <v>76</v>
      </c>
      <c r="AY380" s="227" t="s">
        <v>127</v>
      </c>
    </row>
    <row r="381" spans="2:65" s="12" customFormat="1" ht="12">
      <c r="B381" s="217"/>
      <c r="C381" s="218"/>
      <c r="D381" s="204" t="s">
        <v>138</v>
      </c>
      <c r="E381" s="219" t="s">
        <v>22</v>
      </c>
      <c r="F381" s="220" t="s">
        <v>421</v>
      </c>
      <c r="G381" s="218"/>
      <c r="H381" s="221">
        <v>24</v>
      </c>
      <c r="I381" s="222"/>
      <c r="J381" s="218"/>
      <c r="K381" s="218"/>
      <c r="L381" s="223"/>
      <c r="M381" s="224"/>
      <c r="N381" s="225"/>
      <c r="O381" s="225"/>
      <c r="P381" s="225"/>
      <c r="Q381" s="225"/>
      <c r="R381" s="225"/>
      <c r="S381" s="225"/>
      <c r="T381" s="226"/>
      <c r="AT381" s="227" t="s">
        <v>138</v>
      </c>
      <c r="AU381" s="227" t="s">
        <v>86</v>
      </c>
      <c r="AV381" s="12" t="s">
        <v>86</v>
      </c>
      <c r="AW381" s="12" t="s">
        <v>39</v>
      </c>
      <c r="AX381" s="12" t="s">
        <v>76</v>
      </c>
      <c r="AY381" s="227" t="s">
        <v>127</v>
      </c>
    </row>
    <row r="382" spans="2:65" s="12" customFormat="1" ht="12">
      <c r="B382" s="217"/>
      <c r="C382" s="218"/>
      <c r="D382" s="204" t="s">
        <v>138</v>
      </c>
      <c r="E382" s="219" t="s">
        <v>22</v>
      </c>
      <c r="F382" s="220" t="s">
        <v>422</v>
      </c>
      <c r="G382" s="218"/>
      <c r="H382" s="221">
        <v>4</v>
      </c>
      <c r="I382" s="222"/>
      <c r="J382" s="218"/>
      <c r="K382" s="218"/>
      <c r="L382" s="223"/>
      <c r="M382" s="224"/>
      <c r="N382" s="225"/>
      <c r="O382" s="225"/>
      <c r="P382" s="225"/>
      <c r="Q382" s="225"/>
      <c r="R382" s="225"/>
      <c r="S382" s="225"/>
      <c r="T382" s="226"/>
      <c r="AT382" s="227" t="s">
        <v>138</v>
      </c>
      <c r="AU382" s="227" t="s">
        <v>86</v>
      </c>
      <c r="AV382" s="12" t="s">
        <v>86</v>
      </c>
      <c r="AW382" s="12" t="s">
        <v>39</v>
      </c>
      <c r="AX382" s="12" t="s">
        <v>76</v>
      </c>
      <c r="AY382" s="227" t="s">
        <v>127</v>
      </c>
    </row>
    <row r="383" spans="2:65" s="14" customFormat="1" ht="12">
      <c r="B383" s="239"/>
      <c r="C383" s="240"/>
      <c r="D383" s="204" t="s">
        <v>138</v>
      </c>
      <c r="E383" s="241" t="s">
        <v>22</v>
      </c>
      <c r="F383" s="242" t="s">
        <v>170</v>
      </c>
      <c r="G383" s="240"/>
      <c r="H383" s="243">
        <v>58.2</v>
      </c>
      <c r="I383" s="244"/>
      <c r="J383" s="240"/>
      <c r="K383" s="240"/>
      <c r="L383" s="245"/>
      <c r="M383" s="246"/>
      <c r="N383" s="247"/>
      <c r="O383" s="247"/>
      <c r="P383" s="247"/>
      <c r="Q383" s="247"/>
      <c r="R383" s="247"/>
      <c r="S383" s="247"/>
      <c r="T383" s="248"/>
      <c r="AT383" s="249" t="s">
        <v>138</v>
      </c>
      <c r="AU383" s="249" t="s">
        <v>86</v>
      </c>
      <c r="AV383" s="14" t="s">
        <v>134</v>
      </c>
      <c r="AW383" s="14" t="s">
        <v>39</v>
      </c>
      <c r="AX383" s="14" t="s">
        <v>24</v>
      </c>
      <c r="AY383" s="249" t="s">
        <v>127</v>
      </c>
    </row>
    <row r="384" spans="2:65" s="1" customFormat="1" ht="25.5" customHeight="1">
      <c r="B384" s="41"/>
      <c r="C384" s="192" t="s">
        <v>490</v>
      </c>
      <c r="D384" s="192" t="s">
        <v>129</v>
      </c>
      <c r="E384" s="193" t="s">
        <v>491</v>
      </c>
      <c r="F384" s="194" t="s">
        <v>492</v>
      </c>
      <c r="G384" s="195" t="s">
        <v>149</v>
      </c>
      <c r="H384" s="196">
        <v>58.2</v>
      </c>
      <c r="I384" s="197"/>
      <c r="J384" s="198">
        <f>ROUND(I384*H384,2)</f>
        <v>0</v>
      </c>
      <c r="K384" s="194" t="s">
        <v>133</v>
      </c>
      <c r="L384" s="61"/>
      <c r="M384" s="199" t="s">
        <v>22</v>
      </c>
      <c r="N384" s="200" t="s">
        <v>47</v>
      </c>
      <c r="O384" s="42"/>
      <c r="P384" s="201">
        <f>O384*H384</f>
        <v>0</v>
      </c>
      <c r="Q384" s="201">
        <v>1.8000000000000001E-4</v>
      </c>
      <c r="R384" s="201">
        <f>Q384*H384</f>
        <v>1.0476000000000001E-2</v>
      </c>
      <c r="S384" s="201">
        <v>0</v>
      </c>
      <c r="T384" s="202">
        <f>S384*H384</f>
        <v>0</v>
      </c>
      <c r="AR384" s="24" t="s">
        <v>134</v>
      </c>
      <c r="AT384" s="24" t="s">
        <v>129</v>
      </c>
      <c r="AU384" s="24" t="s">
        <v>86</v>
      </c>
      <c r="AY384" s="24" t="s">
        <v>127</v>
      </c>
      <c r="BE384" s="203">
        <f>IF(N384="základní",J384,0)</f>
        <v>0</v>
      </c>
      <c r="BF384" s="203">
        <f>IF(N384="snížená",J384,0)</f>
        <v>0</v>
      </c>
      <c r="BG384" s="203">
        <f>IF(N384="zákl. přenesená",J384,0)</f>
        <v>0</v>
      </c>
      <c r="BH384" s="203">
        <f>IF(N384="sníž. přenesená",J384,0)</f>
        <v>0</v>
      </c>
      <c r="BI384" s="203">
        <f>IF(N384="nulová",J384,0)</f>
        <v>0</v>
      </c>
      <c r="BJ384" s="24" t="s">
        <v>24</v>
      </c>
      <c r="BK384" s="203">
        <f>ROUND(I384*H384,2)</f>
        <v>0</v>
      </c>
      <c r="BL384" s="24" t="s">
        <v>134</v>
      </c>
      <c r="BM384" s="24" t="s">
        <v>493</v>
      </c>
    </row>
    <row r="385" spans="2:65" s="1" customFormat="1" ht="36">
      <c r="B385" s="41"/>
      <c r="C385" s="63"/>
      <c r="D385" s="204" t="s">
        <v>136</v>
      </c>
      <c r="E385" s="63"/>
      <c r="F385" s="205" t="s">
        <v>494</v>
      </c>
      <c r="G385" s="63"/>
      <c r="H385" s="63"/>
      <c r="I385" s="163"/>
      <c r="J385" s="63"/>
      <c r="K385" s="63"/>
      <c r="L385" s="61"/>
      <c r="M385" s="206"/>
      <c r="N385" s="42"/>
      <c r="O385" s="42"/>
      <c r="P385" s="42"/>
      <c r="Q385" s="42"/>
      <c r="R385" s="42"/>
      <c r="S385" s="42"/>
      <c r="T385" s="78"/>
      <c r="AT385" s="24" t="s">
        <v>136</v>
      </c>
      <c r="AU385" s="24" t="s">
        <v>86</v>
      </c>
    </row>
    <row r="386" spans="2:65" s="1" customFormat="1" ht="16.5" customHeight="1">
      <c r="B386" s="41"/>
      <c r="C386" s="192" t="s">
        <v>495</v>
      </c>
      <c r="D386" s="192" t="s">
        <v>129</v>
      </c>
      <c r="E386" s="193" t="s">
        <v>496</v>
      </c>
      <c r="F386" s="194" t="s">
        <v>497</v>
      </c>
      <c r="G386" s="195" t="s">
        <v>216</v>
      </c>
      <c r="H386" s="196">
        <v>106.16</v>
      </c>
      <c r="I386" s="197"/>
      <c r="J386" s="198">
        <f>ROUND(I386*H386,2)</f>
        <v>0</v>
      </c>
      <c r="K386" s="194" t="s">
        <v>133</v>
      </c>
      <c r="L386" s="61"/>
      <c r="M386" s="199" t="s">
        <v>22</v>
      </c>
      <c r="N386" s="200" t="s">
        <v>47</v>
      </c>
      <c r="O386" s="42"/>
      <c r="P386" s="201">
        <f>O386*H386</f>
        <v>0</v>
      </c>
      <c r="Q386" s="201">
        <v>0</v>
      </c>
      <c r="R386" s="201">
        <f>Q386*H386</f>
        <v>0</v>
      </c>
      <c r="S386" s="201">
        <v>0</v>
      </c>
      <c r="T386" s="202">
        <f>S386*H386</f>
        <v>0</v>
      </c>
      <c r="AR386" s="24" t="s">
        <v>134</v>
      </c>
      <c r="AT386" s="24" t="s">
        <v>129</v>
      </c>
      <c r="AU386" s="24" t="s">
        <v>86</v>
      </c>
      <c r="AY386" s="24" t="s">
        <v>127</v>
      </c>
      <c r="BE386" s="203">
        <f>IF(N386="základní",J386,0)</f>
        <v>0</v>
      </c>
      <c r="BF386" s="203">
        <f>IF(N386="snížená",J386,0)</f>
        <v>0</v>
      </c>
      <c r="BG386" s="203">
        <f>IF(N386="zákl. přenesená",J386,0)</f>
        <v>0</v>
      </c>
      <c r="BH386" s="203">
        <f>IF(N386="sníž. přenesená",J386,0)</f>
        <v>0</v>
      </c>
      <c r="BI386" s="203">
        <f>IF(N386="nulová",J386,0)</f>
        <v>0</v>
      </c>
      <c r="BJ386" s="24" t="s">
        <v>24</v>
      </c>
      <c r="BK386" s="203">
        <f>ROUND(I386*H386,2)</f>
        <v>0</v>
      </c>
      <c r="BL386" s="24" t="s">
        <v>134</v>
      </c>
      <c r="BM386" s="24" t="s">
        <v>498</v>
      </c>
    </row>
    <row r="387" spans="2:65" s="1" customFormat="1" ht="12">
      <c r="B387" s="41"/>
      <c r="C387" s="63"/>
      <c r="D387" s="204" t="s">
        <v>136</v>
      </c>
      <c r="E387" s="63"/>
      <c r="F387" s="205" t="s">
        <v>499</v>
      </c>
      <c r="G387" s="63"/>
      <c r="H387" s="63"/>
      <c r="I387" s="163"/>
      <c r="J387" s="63"/>
      <c r="K387" s="63"/>
      <c r="L387" s="61"/>
      <c r="M387" s="206"/>
      <c r="N387" s="42"/>
      <c r="O387" s="42"/>
      <c r="P387" s="42"/>
      <c r="Q387" s="42"/>
      <c r="R387" s="42"/>
      <c r="S387" s="42"/>
      <c r="T387" s="78"/>
      <c r="AT387" s="24" t="s">
        <v>136</v>
      </c>
      <c r="AU387" s="24" t="s">
        <v>86</v>
      </c>
    </row>
    <row r="388" spans="2:65" s="11" customFormat="1" ht="12">
      <c r="B388" s="207"/>
      <c r="C388" s="208"/>
      <c r="D388" s="204" t="s">
        <v>138</v>
      </c>
      <c r="E388" s="209" t="s">
        <v>22</v>
      </c>
      <c r="F388" s="210" t="s">
        <v>500</v>
      </c>
      <c r="G388" s="208"/>
      <c r="H388" s="209" t="s">
        <v>22</v>
      </c>
      <c r="I388" s="211"/>
      <c r="J388" s="208"/>
      <c r="K388" s="208"/>
      <c r="L388" s="212"/>
      <c r="M388" s="213"/>
      <c r="N388" s="214"/>
      <c r="O388" s="214"/>
      <c r="P388" s="214"/>
      <c r="Q388" s="214"/>
      <c r="R388" s="214"/>
      <c r="S388" s="214"/>
      <c r="T388" s="215"/>
      <c r="AT388" s="216" t="s">
        <v>138</v>
      </c>
      <c r="AU388" s="216" t="s">
        <v>86</v>
      </c>
      <c r="AV388" s="11" t="s">
        <v>24</v>
      </c>
      <c r="AW388" s="11" t="s">
        <v>39</v>
      </c>
      <c r="AX388" s="11" t="s">
        <v>76</v>
      </c>
      <c r="AY388" s="216" t="s">
        <v>127</v>
      </c>
    </row>
    <row r="389" spans="2:65" s="11" customFormat="1" ht="12">
      <c r="B389" s="207"/>
      <c r="C389" s="208"/>
      <c r="D389" s="204" t="s">
        <v>138</v>
      </c>
      <c r="E389" s="209" t="s">
        <v>22</v>
      </c>
      <c r="F389" s="210" t="s">
        <v>501</v>
      </c>
      <c r="G389" s="208"/>
      <c r="H389" s="209" t="s">
        <v>22</v>
      </c>
      <c r="I389" s="211"/>
      <c r="J389" s="208"/>
      <c r="K389" s="208"/>
      <c r="L389" s="212"/>
      <c r="M389" s="213"/>
      <c r="N389" s="214"/>
      <c r="O389" s="214"/>
      <c r="P389" s="214"/>
      <c r="Q389" s="214"/>
      <c r="R389" s="214"/>
      <c r="S389" s="214"/>
      <c r="T389" s="215"/>
      <c r="AT389" s="216" t="s">
        <v>138</v>
      </c>
      <c r="AU389" s="216" t="s">
        <v>86</v>
      </c>
      <c r="AV389" s="11" t="s">
        <v>24</v>
      </c>
      <c r="AW389" s="11" t="s">
        <v>39</v>
      </c>
      <c r="AX389" s="11" t="s">
        <v>76</v>
      </c>
      <c r="AY389" s="216" t="s">
        <v>127</v>
      </c>
    </row>
    <row r="390" spans="2:65" s="12" customFormat="1" ht="12">
      <c r="B390" s="217"/>
      <c r="C390" s="218"/>
      <c r="D390" s="204" t="s">
        <v>138</v>
      </c>
      <c r="E390" s="219" t="s">
        <v>22</v>
      </c>
      <c r="F390" s="220" t="s">
        <v>502</v>
      </c>
      <c r="G390" s="218"/>
      <c r="H390" s="221">
        <v>37</v>
      </c>
      <c r="I390" s="222"/>
      <c r="J390" s="218"/>
      <c r="K390" s="218"/>
      <c r="L390" s="223"/>
      <c r="M390" s="224"/>
      <c r="N390" s="225"/>
      <c r="O390" s="225"/>
      <c r="P390" s="225"/>
      <c r="Q390" s="225"/>
      <c r="R390" s="225"/>
      <c r="S390" s="225"/>
      <c r="T390" s="226"/>
      <c r="AT390" s="227" t="s">
        <v>138</v>
      </c>
      <c r="AU390" s="227" t="s">
        <v>86</v>
      </c>
      <c r="AV390" s="12" t="s">
        <v>86</v>
      </c>
      <c r="AW390" s="12" t="s">
        <v>39</v>
      </c>
      <c r="AX390" s="12" t="s">
        <v>76</v>
      </c>
      <c r="AY390" s="227" t="s">
        <v>127</v>
      </c>
    </row>
    <row r="391" spans="2:65" s="12" customFormat="1" ht="12">
      <c r="B391" s="217"/>
      <c r="C391" s="218"/>
      <c r="D391" s="204" t="s">
        <v>138</v>
      </c>
      <c r="E391" s="219" t="s">
        <v>22</v>
      </c>
      <c r="F391" s="220" t="s">
        <v>503</v>
      </c>
      <c r="G391" s="218"/>
      <c r="H391" s="221">
        <v>4.4400000000000004</v>
      </c>
      <c r="I391" s="222"/>
      <c r="J391" s="218"/>
      <c r="K391" s="218"/>
      <c r="L391" s="223"/>
      <c r="M391" s="224"/>
      <c r="N391" s="225"/>
      <c r="O391" s="225"/>
      <c r="P391" s="225"/>
      <c r="Q391" s="225"/>
      <c r="R391" s="225"/>
      <c r="S391" s="225"/>
      <c r="T391" s="226"/>
      <c r="AT391" s="227" t="s">
        <v>138</v>
      </c>
      <c r="AU391" s="227" t="s">
        <v>86</v>
      </c>
      <c r="AV391" s="12" t="s">
        <v>86</v>
      </c>
      <c r="AW391" s="12" t="s">
        <v>39</v>
      </c>
      <c r="AX391" s="12" t="s">
        <v>76</v>
      </c>
      <c r="AY391" s="227" t="s">
        <v>127</v>
      </c>
    </row>
    <row r="392" spans="2:65" s="12" customFormat="1" ht="12">
      <c r="B392" s="217"/>
      <c r="C392" s="218"/>
      <c r="D392" s="204" t="s">
        <v>138</v>
      </c>
      <c r="E392" s="219" t="s">
        <v>22</v>
      </c>
      <c r="F392" s="220" t="s">
        <v>504</v>
      </c>
      <c r="G392" s="218"/>
      <c r="H392" s="221">
        <v>8.14</v>
      </c>
      <c r="I392" s="222"/>
      <c r="J392" s="218"/>
      <c r="K392" s="218"/>
      <c r="L392" s="223"/>
      <c r="M392" s="224"/>
      <c r="N392" s="225"/>
      <c r="O392" s="225"/>
      <c r="P392" s="225"/>
      <c r="Q392" s="225"/>
      <c r="R392" s="225"/>
      <c r="S392" s="225"/>
      <c r="T392" s="226"/>
      <c r="AT392" s="227" t="s">
        <v>138</v>
      </c>
      <c r="AU392" s="227" t="s">
        <v>86</v>
      </c>
      <c r="AV392" s="12" t="s">
        <v>86</v>
      </c>
      <c r="AW392" s="12" t="s">
        <v>39</v>
      </c>
      <c r="AX392" s="12" t="s">
        <v>76</v>
      </c>
      <c r="AY392" s="227" t="s">
        <v>127</v>
      </c>
    </row>
    <row r="393" spans="2:65" s="12" customFormat="1" ht="12">
      <c r="B393" s="217"/>
      <c r="C393" s="218"/>
      <c r="D393" s="204" t="s">
        <v>138</v>
      </c>
      <c r="E393" s="219" t="s">
        <v>22</v>
      </c>
      <c r="F393" s="220" t="s">
        <v>364</v>
      </c>
      <c r="G393" s="218"/>
      <c r="H393" s="221">
        <v>3</v>
      </c>
      <c r="I393" s="222"/>
      <c r="J393" s="218"/>
      <c r="K393" s="218"/>
      <c r="L393" s="223"/>
      <c r="M393" s="224"/>
      <c r="N393" s="225"/>
      <c r="O393" s="225"/>
      <c r="P393" s="225"/>
      <c r="Q393" s="225"/>
      <c r="R393" s="225"/>
      <c r="S393" s="225"/>
      <c r="T393" s="226"/>
      <c r="AT393" s="227" t="s">
        <v>138</v>
      </c>
      <c r="AU393" s="227" t="s">
        <v>86</v>
      </c>
      <c r="AV393" s="12" t="s">
        <v>86</v>
      </c>
      <c r="AW393" s="12" t="s">
        <v>39</v>
      </c>
      <c r="AX393" s="12" t="s">
        <v>76</v>
      </c>
      <c r="AY393" s="227" t="s">
        <v>127</v>
      </c>
    </row>
    <row r="394" spans="2:65" s="12" customFormat="1" ht="12">
      <c r="B394" s="217"/>
      <c r="C394" s="218"/>
      <c r="D394" s="204" t="s">
        <v>138</v>
      </c>
      <c r="E394" s="219" t="s">
        <v>22</v>
      </c>
      <c r="F394" s="220" t="s">
        <v>365</v>
      </c>
      <c r="G394" s="218"/>
      <c r="H394" s="221">
        <v>0.5</v>
      </c>
      <c r="I394" s="222"/>
      <c r="J394" s="218"/>
      <c r="K394" s="218"/>
      <c r="L394" s="223"/>
      <c r="M394" s="224"/>
      <c r="N394" s="225"/>
      <c r="O394" s="225"/>
      <c r="P394" s="225"/>
      <c r="Q394" s="225"/>
      <c r="R394" s="225"/>
      <c r="S394" s="225"/>
      <c r="T394" s="226"/>
      <c r="AT394" s="227" t="s">
        <v>138</v>
      </c>
      <c r="AU394" s="227" t="s">
        <v>86</v>
      </c>
      <c r="AV394" s="12" t="s">
        <v>86</v>
      </c>
      <c r="AW394" s="12" t="s">
        <v>39</v>
      </c>
      <c r="AX394" s="12" t="s">
        <v>76</v>
      </c>
      <c r="AY394" s="227" t="s">
        <v>127</v>
      </c>
    </row>
    <row r="395" spans="2:65" s="13" customFormat="1" ht="12">
      <c r="B395" s="228"/>
      <c r="C395" s="229"/>
      <c r="D395" s="204" t="s">
        <v>138</v>
      </c>
      <c r="E395" s="230" t="s">
        <v>22</v>
      </c>
      <c r="F395" s="231" t="s">
        <v>168</v>
      </c>
      <c r="G395" s="229"/>
      <c r="H395" s="232">
        <v>53.08</v>
      </c>
      <c r="I395" s="233"/>
      <c r="J395" s="229"/>
      <c r="K395" s="229"/>
      <c r="L395" s="234"/>
      <c r="M395" s="235"/>
      <c r="N395" s="236"/>
      <c r="O395" s="236"/>
      <c r="P395" s="236"/>
      <c r="Q395" s="236"/>
      <c r="R395" s="236"/>
      <c r="S395" s="236"/>
      <c r="T395" s="237"/>
      <c r="AT395" s="238" t="s">
        <v>138</v>
      </c>
      <c r="AU395" s="238" t="s">
        <v>86</v>
      </c>
      <c r="AV395" s="13" t="s">
        <v>146</v>
      </c>
      <c r="AW395" s="13" t="s">
        <v>39</v>
      </c>
      <c r="AX395" s="13" t="s">
        <v>76</v>
      </c>
      <c r="AY395" s="238" t="s">
        <v>127</v>
      </c>
    </row>
    <row r="396" spans="2:65" s="12" customFormat="1" ht="12">
      <c r="B396" s="217"/>
      <c r="C396" s="218"/>
      <c r="D396" s="204" t="s">
        <v>138</v>
      </c>
      <c r="E396" s="219" t="s">
        <v>22</v>
      </c>
      <c r="F396" s="220" t="s">
        <v>505</v>
      </c>
      <c r="G396" s="218"/>
      <c r="H396" s="221">
        <v>53.08</v>
      </c>
      <c r="I396" s="222"/>
      <c r="J396" s="218"/>
      <c r="K396" s="218"/>
      <c r="L396" s="223"/>
      <c r="M396" s="224"/>
      <c r="N396" s="225"/>
      <c r="O396" s="225"/>
      <c r="P396" s="225"/>
      <c r="Q396" s="225"/>
      <c r="R396" s="225"/>
      <c r="S396" s="225"/>
      <c r="T396" s="226"/>
      <c r="AT396" s="227" t="s">
        <v>138</v>
      </c>
      <c r="AU396" s="227" t="s">
        <v>86</v>
      </c>
      <c r="AV396" s="12" t="s">
        <v>86</v>
      </c>
      <c r="AW396" s="12" t="s">
        <v>39</v>
      </c>
      <c r="AX396" s="12" t="s">
        <v>76</v>
      </c>
      <c r="AY396" s="227" t="s">
        <v>127</v>
      </c>
    </row>
    <row r="397" spans="2:65" s="14" customFormat="1" ht="12">
      <c r="B397" s="239"/>
      <c r="C397" s="240"/>
      <c r="D397" s="204" t="s">
        <v>138</v>
      </c>
      <c r="E397" s="241" t="s">
        <v>22</v>
      </c>
      <c r="F397" s="242" t="s">
        <v>170</v>
      </c>
      <c r="G397" s="240"/>
      <c r="H397" s="243">
        <v>106.16</v>
      </c>
      <c r="I397" s="244"/>
      <c r="J397" s="240"/>
      <c r="K397" s="240"/>
      <c r="L397" s="245"/>
      <c r="M397" s="246"/>
      <c r="N397" s="247"/>
      <c r="O397" s="247"/>
      <c r="P397" s="247"/>
      <c r="Q397" s="247"/>
      <c r="R397" s="247"/>
      <c r="S397" s="247"/>
      <c r="T397" s="248"/>
      <c r="AT397" s="249" t="s">
        <v>138</v>
      </c>
      <c r="AU397" s="249" t="s">
        <v>86</v>
      </c>
      <c r="AV397" s="14" t="s">
        <v>134</v>
      </c>
      <c r="AW397" s="14" t="s">
        <v>39</v>
      </c>
      <c r="AX397" s="14" t="s">
        <v>24</v>
      </c>
      <c r="AY397" s="249" t="s">
        <v>127</v>
      </c>
    </row>
    <row r="398" spans="2:65" s="1" customFormat="1" ht="16.5" customHeight="1">
      <c r="B398" s="41"/>
      <c r="C398" s="192" t="s">
        <v>506</v>
      </c>
      <c r="D398" s="192" t="s">
        <v>129</v>
      </c>
      <c r="E398" s="193" t="s">
        <v>507</v>
      </c>
      <c r="F398" s="194" t="s">
        <v>508</v>
      </c>
      <c r="G398" s="195" t="s">
        <v>216</v>
      </c>
      <c r="H398" s="196">
        <v>31.5</v>
      </c>
      <c r="I398" s="197"/>
      <c r="J398" s="198">
        <f>ROUND(I398*H398,2)</f>
        <v>0</v>
      </c>
      <c r="K398" s="194" t="s">
        <v>133</v>
      </c>
      <c r="L398" s="61"/>
      <c r="M398" s="199" t="s">
        <v>22</v>
      </c>
      <c r="N398" s="200" t="s">
        <v>47</v>
      </c>
      <c r="O398" s="42"/>
      <c r="P398" s="201">
        <f>O398*H398</f>
        <v>0</v>
      </c>
      <c r="Q398" s="201">
        <v>6.4000000000000005E-4</v>
      </c>
      <c r="R398" s="201">
        <f>Q398*H398</f>
        <v>2.0160000000000001E-2</v>
      </c>
      <c r="S398" s="201">
        <v>0</v>
      </c>
      <c r="T398" s="202">
        <f>S398*H398</f>
        <v>0</v>
      </c>
      <c r="AR398" s="24" t="s">
        <v>134</v>
      </c>
      <c r="AT398" s="24" t="s">
        <v>129</v>
      </c>
      <c r="AU398" s="24" t="s">
        <v>86</v>
      </c>
      <c r="AY398" s="24" t="s">
        <v>127</v>
      </c>
      <c r="BE398" s="203">
        <f>IF(N398="základní",J398,0)</f>
        <v>0</v>
      </c>
      <c r="BF398" s="203">
        <f>IF(N398="snížená",J398,0)</f>
        <v>0</v>
      </c>
      <c r="BG398" s="203">
        <f>IF(N398="zákl. přenesená",J398,0)</f>
        <v>0</v>
      </c>
      <c r="BH398" s="203">
        <f>IF(N398="sníž. přenesená",J398,0)</f>
        <v>0</v>
      </c>
      <c r="BI398" s="203">
        <f>IF(N398="nulová",J398,0)</f>
        <v>0</v>
      </c>
      <c r="BJ398" s="24" t="s">
        <v>24</v>
      </c>
      <c r="BK398" s="203">
        <f>ROUND(I398*H398,2)</f>
        <v>0</v>
      </c>
      <c r="BL398" s="24" t="s">
        <v>134</v>
      </c>
      <c r="BM398" s="24" t="s">
        <v>509</v>
      </c>
    </row>
    <row r="399" spans="2:65" s="1" customFormat="1" ht="24">
      <c r="B399" s="41"/>
      <c r="C399" s="63"/>
      <c r="D399" s="204" t="s">
        <v>136</v>
      </c>
      <c r="E399" s="63"/>
      <c r="F399" s="205" t="s">
        <v>510</v>
      </c>
      <c r="G399" s="63"/>
      <c r="H399" s="63"/>
      <c r="I399" s="163"/>
      <c r="J399" s="63"/>
      <c r="K399" s="63"/>
      <c r="L399" s="61"/>
      <c r="M399" s="206"/>
      <c r="N399" s="42"/>
      <c r="O399" s="42"/>
      <c r="P399" s="42"/>
      <c r="Q399" s="42"/>
      <c r="R399" s="42"/>
      <c r="S399" s="42"/>
      <c r="T399" s="78"/>
      <c r="AT399" s="24" t="s">
        <v>136</v>
      </c>
      <c r="AU399" s="24" t="s">
        <v>86</v>
      </c>
    </row>
    <row r="400" spans="2:65" s="12" customFormat="1" ht="12">
      <c r="B400" s="217"/>
      <c r="C400" s="218"/>
      <c r="D400" s="204" t="s">
        <v>138</v>
      </c>
      <c r="E400" s="219" t="s">
        <v>22</v>
      </c>
      <c r="F400" s="220" t="s">
        <v>511</v>
      </c>
      <c r="G400" s="218"/>
      <c r="H400" s="221">
        <v>31.5</v>
      </c>
      <c r="I400" s="222"/>
      <c r="J400" s="218"/>
      <c r="K400" s="218"/>
      <c r="L400" s="223"/>
      <c r="M400" s="224"/>
      <c r="N400" s="225"/>
      <c r="O400" s="225"/>
      <c r="P400" s="225"/>
      <c r="Q400" s="225"/>
      <c r="R400" s="225"/>
      <c r="S400" s="225"/>
      <c r="T400" s="226"/>
      <c r="AT400" s="227" t="s">
        <v>138</v>
      </c>
      <c r="AU400" s="227" t="s">
        <v>86</v>
      </c>
      <c r="AV400" s="12" t="s">
        <v>86</v>
      </c>
      <c r="AW400" s="12" t="s">
        <v>39</v>
      </c>
      <c r="AX400" s="12" t="s">
        <v>24</v>
      </c>
      <c r="AY400" s="227" t="s">
        <v>127</v>
      </c>
    </row>
    <row r="401" spans="2:65" s="1" customFormat="1" ht="16.5" customHeight="1">
      <c r="B401" s="41"/>
      <c r="C401" s="192" t="s">
        <v>512</v>
      </c>
      <c r="D401" s="192" t="s">
        <v>129</v>
      </c>
      <c r="E401" s="193" t="s">
        <v>513</v>
      </c>
      <c r="F401" s="194" t="s">
        <v>514</v>
      </c>
      <c r="G401" s="195" t="s">
        <v>216</v>
      </c>
      <c r="H401" s="196">
        <v>31.5</v>
      </c>
      <c r="I401" s="197"/>
      <c r="J401" s="198">
        <f>ROUND(I401*H401,2)</f>
        <v>0</v>
      </c>
      <c r="K401" s="194" t="s">
        <v>133</v>
      </c>
      <c r="L401" s="61"/>
      <c r="M401" s="199" t="s">
        <v>22</v>
      </c>
      <c r="N401" s="200" t="s">
        <v>47</v>
      </c>
      <c r="O401" s="42"/>
      <c r="P401" s="201">
        <f>O401*H401</f>
        <v>0</v>
      </c>
      <c r="Q401" s="201">
        <v>0</v>
      </c>
      <c r="R401" s="201">
        <f>Q401*H401</f>
        <v>0</v>
      </c>
      <c r="S401" s="201">
        <v>0</v>
      </c>
      <c r="T401" s="202">
        <f>S401*H401</f>
        <v>0</v>
      </c>
      <c r="AR401" s="24" t="s">
        <v>134</v>
      </c>
      <c r="AT401" s="24" t="s">
        <v>129</v>
      </c>
      <c r="AU401" s="24" t="s">
        <v>86</v>
      </c>
      <c r="AY401" s="24" t="s">
        <v>127</v>
      </c>
      <c r="BE401" s="203">
        <f>IF(N401="základní",J401,0)</f>
        <v>0</v>
      </c>
      <c r="BF401" s="203">
        <f>IF(N401="snížená",J401,0)</f>
        <v>0</v>
      </c>
      <c r="BG401" s="203">
        <f>IF(N401="zákl. přenesená",J401,0)</f>
        <v>0</v>
      </c>
      <c r="BH401" s="203">
        <f>IF(N401="sníž. přenesená",J401,0)</f>
        <v>0</v>
      </c>
      <c r="BI401" s="203">
        <f>IF(N401="nulová",J401,0)</f>
        <v>0</v>
      </c>
      <c r="BJ401" s="24" t="s">
        <v>24</v>
      </c>
      <c r="BK401" s="203">
        <f>ROUND(I401*H401,2)</f>
        <v>0</v>
      </c>
      <c r="BL401" s="24" t="s">
        <v>134</v>
      </c>
      <c r="BM401" s="24" t="s">
        <v>515</v>
      </c>
    </row>
    <row r="402" spans="2:65" s="1" customFormat="1" ht="24">
      <c r="B402" s="41"/>
      <c r="C402" s="63"/>
      <c r="D402" s="204" t="s">
        <v>136</v>
      </c>
      <c r="E402" s="63"/>
      <c r="F402" s="205" t="s">
        <v>516</v>
      </c>
      <c r="G402" s="63"/>
      <c r="H402" s="63"/>
      <c r="I402" s="163"/>
      <c r="J402" s="63"/>
      <c r="K402" s="63"/>
      <c r="L402" s="61"/>
      <c r="M402" s="206"/>
      <c r="N402" s="42"/>
      <c r="O402" s="42"/>
      <c r="P402" s="42"/>
      <c r="Q402" s="42"/>
      <c r="R402" s="42"/>
      <c r="S402" s="42"/>
      <c r="T402" s="78"/>
      <c r="AT402" s="24" t="s">
        <v>136</v>
      </c>
      <c r="AU402" s="24" t="s">
        <v>86</v>
      </c>
    </row>
    <row r="403" spans="2:65" s="10" customFormat="1" ht="29.85" customHeight="1">
      <c r="B403" s="176"/>
      <c r="C403" s="177"/>
      <c r="D403" s="178" t="s">
        <v>75</v>
      </c>
      <c r="E403" s="190" t="s">
        <v>184</v>
      </c>
      <c r="F403" s="190" t="s">
        <v>517</v>
      </c>
      <c r="G403" s="177"/>
      <c r="H403" s="177"/>
      <c r="I403" s="180"/>
      <c r="J403" s="191">
        <f>BK403</f>
        <v>0</v>
      </c>
      <c r="K403" s="177"/>
      <c r="L403" s="182"/>
      <c r="M403" s="183"/>
      <c r="N403" s="184"/>
      <c r="O403" s="184"/>
      <c r="P403" s="185">
        <f>SUM(P404:P499)</f>
        <v>0</v>
      </c>
      <c r="Q403" s="184"/>
      <c r="R403" s="185">
        <f>SUM(R404:R499)</f>
        <v>4.8045545499999998</v>
      </c>
      <c r="S403" s="184"/>
      <c r="T403" s="186">
        <f>SUM(T404:T499)</f>
        <v>0</v>
      </c>
      <c r="AR403" s="187" t="s">
        <v>24</v>
      </c>
      <c r="AT403" s="188" t="s">
        <v>75</v>
      </c>
      <c r="AU403" s="188" t="s">
        <v>24</v>
      </c>
      <c r="AY403" s="187" t="s">
        <v>127</v>
      </c>
      <c r="BK403" s="189">
        <f>SUM(BK404:BK499)</f>
        <v>0</v>
      </c>
    </row>
    <row r="404" spans="2:65" s="1" customFormat="1" ht="25.5" customHeight="1">
      <c r="B404" s="41"/>
      <c r="C404" s="192" t="s">
        <v>518</v>
      </c>
      <c r="D404" s="192" t="s">
        <v>129</v>
      </c>
      <c r="E404" s="193" t="s">
        <v>519</v>
      </c>
      <c r="F404" s="194" t="s">
        <v>520</v>
      </c>
      <c r="G404" s="195" t="s">
        <v>149</v>
      </c>
      <c r="H404" s="196">
        <v>17</v>
      </c>
      <c r="I404" s="197"/>
      <c r="J404" s="198">
        <f>ROUND(I404*H404,2)</f>
        <v>0</v>
      </c>
      <c r="K404" s="194" t="s">
        <v>133</v>
      </c>
      <c r="L404" s="61"/>
      <c r="M404" s="199" t="s">
        <v>22</v>
      </c>
      <c r="N404" s="200" t="s">
        <v>47</v>
      </c>
      <c r="O404" s="42"/>
      <c r="P404" s="201">
        <f>O404*H404</f>
        <v>0</v>
      </c>
      <c r="Q404" s="201">
        <v>0</v>
      </c>
      <c r="R404" s="201">
        <f>Q404*H404</f>
        <v>0</v>
      </c>
      <c r="S404" s="201">
        <v>0</v>
      </c>
      <c r="T404" s="202">
        <f>S404*H404</f>
        <v>0</v>
      </c>
      <c r="AR404" s="24" t="s">
        <v>134</v>
      </c>
      <c r="AT404" s="24" t="s">
        <v>129</v>
      </c>
      <c r="AU404" s="24" t="s">
        <v>86</v>
      </c>
      <c r="AY404" s="24" t="s">
        <v>127</v>
      </c>
      <c r="BE404" s="203">
        <f>IF(N404="základní",J404,0)</f>
        <v>0</v>
      </c>
      <c r="BF404" s="203">
        <f>IF(N404="snížená",J404,0)</f>
        <v>0</v>
      </c>
      <c r="BG404" s="203">
        <f>IF(N404="zákl. přenesená",J404,0)</f>
        <v>0</v>
      </c>
      <c r="BH404" s="203">
        <f>IF(N404="sníž. přenesená",J404,0)</f>
        <v>0</v>
      </c>
      <c r="BI404" s="203">
        <f>IF(N404="nulová",J404,0)</f>
        <v>0</v>
      </c>
      <c r="BJ404" s="24" t="s">
        <v>24</v>
      </c>
      <c r="BK404" s="203">
        <f>ROUND(I404*H404,2)</f>
        <v>0</v>
      </c>
      <c r="BL404" s="24" t="s">
        <v>134</v>
      </c>
      <c r="BM404" s="24" t="s">
        <v>521</v>
      </c>
    </row>
    <row r="405" spans="2:65" s="1" customFormat="1" ht="24">
      <c r="B405" s="41"/>
      <c r="C405" s="63"/>
      <c r="D405" s="204" t="s">
        <v>136</v>
      </c>
      <c r="E405" s="63"/>
      <c r="F405" s="205" t="s">
        <v>522</v>
      </c>
      <c r="G405" s="63"/>
      <c r="H405" s="63"/>
      <c r="I405" s="163"/>
      <c r="J405" s="63"/>
      <c r="K405" s="63"/>
      <c r="L405" s="61"/>
      <c r="M405" s="206"/>
      <c r="N405" s="42"/>
      <c r="O405" s="42"/>
      <c r="P405" s="42"/>
      <c r="Q405" s="42"/>
      <c r="R405" s="42"/>
      <c r="S405" s="42"/>
      <c r="T405" s="78"/>
      <c r="AT405" s="24" t="s">
        <v>136</v>
      </c>
      <c r="AU405" s="24" t="s">
        <v>86</v>
      </c>
    </row>
    <row r="406" spans="2:65" s="1" customFormat="1" ht="25.5" customHeight="1">
      <c r="B406" s="41"/>
      <c r="C406" s="192" t="s">
        <v>523</v>
      </c>
      <c r="D406" s="192" t="s">
        <v>129</v>
      </c>
      <c r="E406" s="193" t="s">
        <v>524</v>
      </c>
      <c r="F406" s="194" t="s">
        <v>525</v>
      </c>
      <c r="G406" s="195" t="s">
        <v>149</v>
      </c>
      <c r="H406" s="196">
        <v>8</v>
      </c>
      <c r="I406" s="197"/>
      <c r="J406" s="198">
        <f>ROUND(I406*H406,2)</f>
        <v>0</v>
      </c>
      <c r="K406" s="194" t="s">
        <v>22</v>
      </c>
      <c r="L406" s="61"/>
      <c r="M406" s="199" t="s">
        <v>22</v>
      </c>
      <c r="N406" s="200" t="s">
        <v>47</v>
      </c>
      <c r="O406" s="42"/>
      <c r="P406" s="201">
        <f>O406*H406</f>
        <v>0</v>
      </c>
      <c r="Q406" s="201">
        <v>0</v>
      </c>
      <c r="R406" s="201">
        <f>Q406*H406</f>
        <v>0</v>
      </c>
      <c r="S406" s="201">
        <v>0</v>
      </c>
      <c r="T406" s="202">
        <f>S406*H406</f>
        <v>0</v>
      </c>
      <c r="AR406" s="24" t="s">
        <v>134</v>
      </c>
      <c r="AT406" s="24" t="s">
        <v>129</v>
      </c>
      <c r="AU406" s="24" t="s">
        <v>86</v>
      </c>
      <c r="AY406" s="24" t="s">
        <v>127</v>
      </c>
      <c r="BE406" s="203">
        <f>IF(N406="základní",J406,0)</f>
        <v>0</v>
      </c>
      <c r="BF406" s="203">
        <f>IF(N406="snížená",J406,0)</f>
        <v>0</v>
      </c>
      <c r="BG406" s="203">
        <f>IF(N406="zákl. přenesená",J406,0)</f>
        <v>0</v>
      </c>
      <c r="BH406" s="203">
        <f>IF(N406="sníž. přenesená",J406,0)</f>
        <v>0</v>
      </c>
      <c r="BI406" s="203">
        <f>IF(N406="nulová",J406,0)</f>
        <v>0</v>
      </c>
      <c r="BJ406" s="24" t="s">
        <v>24</v>
      </c>
      <c r="BK406" s="203">
        <f>ROUND(I406*H406,2)</f>
        <v>0</v>
      </c>
      <c r="BL406" s="24" t="s">
        <v>134</v>
      </c>
      <c r="BM406" s="24" t="s">
        <v>526</v>
      </c>
    </row>
    <row r="407" spans="2:65" s="1" customFormat="1" ht="24">
      <c r="B407" s="41"/>
      <c r="C407" s="63"/>
      <c r="D407" s="204" t="s">
        <v>136</v>
      </c>
      <c r="E407" s="63"/>
      <c r="F407" s="205" t="s">
        <v>527</v>
      </c>
      <c r="G407" s="63"/>
      <c r="H407" s="63"/>
      <c r="I407" s="163"/>
      <c r="J407" s="63"/>
      <c r="K407" s="63"/>
      <c r="L407" s="61"/>
      <c r="M407" s="206"/>
      <c r="N407" s="42"/>
      <c r="O407" s="42"/>
      <c r="P407" s="42"/>
      <c r="Q407" s="42"/>
      <c r="R407" s="42"/>
      <c r="S407" s="42"/>
      <c r="T407" s="78"/>
      <c r="AT407" s="24" t="s">
        <v>136</v>
      </c>
      <c r="AU407" s="24" t="s">
        <v>86</v>
      </c>
    </row>
    <row r="408" spans="2:65" s="1" customFormat="1" ht="25.5" customHeight="1">
      <c r="B408" s="41"/>
      <c r="C408" s="192" t="s">
        <v>528</v>
      </c>
      <c r="D408" s="192" t="s">
        <v>129</v>
      </c>
      <c r="E408" s="193" t="s">
        <v>529</v>
      </c>
      <c r="F408" s="194" t="s">
        <v>530</v>
      </c>
      <c r="G408" s="195" t="s">
        <v>149</v>
      </c>
      <c r="H408" s="196">
        <v>6</v>
      </c>
      <c r="I408" s="197"/>
      <c r="J408" s="198">
        <f>ROUND(I408*H408,2)</f>
        <v>0</v>
      </c>
      <c r="K408" s="194" t="s">
        <v>22</v>
      </c>
      <c r="L408" s="61"/>
      <c r="M408" s="199" t="s">
        <v>22</v>
      </c>
      <c r="N408" s="200" t="s">
        <v>47</v>
      </c>
      <c r="O408" s="42"/>
      <c r="P408" s="201">
        <f>O408*H408</f>
        <v>0</v>
      </c>
      <c r="Q408" s="201">
        <v>0</v>
      </c>
      <c r="R408" s="201">
        <f>Q408*H408</f>
        <v>0</v>
      </c>
      <c r="S408" s="201">
        <v>0</v>
      </c>
      <c r="T408" s="202">
        <f>S408*H408</f>
        <v>0</v>
      </c>
      <c r="AR408" s="24" t="s">
        <v>134</v>
      </c>
      <c r="AT408" s="24" t="s">
        <v>129</v>
      </c>
      <c r="AU408" s="24" t="s">
        <v>86</v>
      </c>
      <c r="AY408" s="24" t="s">
        <v>127</v>
      </c>
      <c r="BE408" s="203">
        <f>IF(N408="základní",J408,0)</f>
        <v>0</v>
      </c>
      <c r="BF408" s="203">
        <f>IF(N408="snížená",J408,0)</f>
        <v>0</v>
      </c>
      <c r="BG408" s="203">
        <f>IF(N408="zákl. přenesená",J408,0)</f>
        <v>0</v>
      </c>
      <c r="BH408" s="203">
        <f>IF(N408="sníž. přenesená",J408,0)</f>
        <v>0</v>
      </c>
      <c r="BI408" s="203">
        <f>IF(N408="nulová",J408,0)</f>
        <v>0</v>
      </c>
      <c r="BJ408" s="24" t="s">
        <v>24</v>
      </c>
      <c r="BK408" s="203">
        <f>ROUND(I408*H408,2)</f>
        <v>0</v>
      </c>
      <c r="BL408" s="24" t="s">
        <v>134</v>
      </c>
      <c r="BM408" s="24" t="s">
        <v>531</v>
      </c>
    </row>
    <row r="409" spans="2:65" s="1" customFormat="1" ht="24">
      <c r="B409" s="41"/>
      <c r="C409" s="63"/>
      <c r="D409" s="204" t="s">
        <v>136</v>
      </c>
      <c r="E409" s="63"/>
      <c r="F409" s="205" t="s">
        <v>532</v>
      </c>
      <c r="G409" s="63"/>
      <c r="H409" s="63"/>
      <c r="I409" s="163"/>
      <c r="J409" s="63"/>
      <c r="K409" s="63"/>
      <c r="L409" s="61"/>
      <c r="M409" s="206"/>
      <c r="N409" s="42"/>
      <c r="O409" s="42"/>
      <c r="P409" s="42"/>
      <c r="Q409" s="42"/>
      <c r="R409" s="42"/>
      <c r="S409" s="42"/>
      <c r="T409" s="78"/>
      <c r="AT409" s="24" t="s">
        <v>136</v>
      </c>
      <c r="AU409" s="24" t="s">
        <v>86</v>
      </c>
    </row>
    <row r="410" spans="2:65" s="12" customFormat="1" ht="12">
      <c r="B410" s="217"/>
      <c r="C410" s="218"/>
      <c r="D410" s="204" t="s">
        <v>138</v>
      </c>
      <c r="E410" s="219" t="s">
        <v>22</v>
      </c>
      <c r="F410" s="220" t="s">
        <v>533</v>
      </c>
      <c r="G410" s="218"/>
      <c r="H410" s="221">
        <v>6</v>
      </c>
      <c r="I410" s="222"/>
      <c r="J410" s="218"/>
      <c r="K410" s="218"/>
      <c r="L410" s="223"/>
      <c r="M410" s="224"/>
      <c r="N410" s="225"/>
      <c r="O410" s="225"/>
      <c r="P410" s="225"/>
      <c r="Q410" s="225"/>
      <c r="R410" s="225"/>
      <c r="S410" s="225"/>
      <c r="T410" s="226"/>
      <c r="AT410" s="227" t="s">
        <v>138</v>
      </c>
      <c r="AU410" s="227" t="s">
        <v>86</v>
      </c>
      <c r="AV410" s="12" t="s">
        <v>86</v>
      </c>
      <c r="AW410" s="12" t="s">
        <v>39</v>
      </c>
      <c r="AX410" s="12" t="s">
        <v>24</v>
      </c>
      <c r="AY410" s="227" t="s">
        <v>127</v>
      </c>
    </row>
    <row r="411" spans="2:65" s="1" customFormat="1" ht="25.5" customHeight="1">
      <c r="B411" s="41"/>
      <c r="C411" s="250" t="s">
        <v>534</v>
      </c>
      <c r="D411" s="250" t="s">
        <v>315</v>
      </c>
      <c r="E411" s="251" t="s">
        <v>535</v>
      </c>
      <c r="F411" s="252" t="s">
        <v>536</v>
      </c>
      <c r="G411" s="253" t="s">
        <v>149</v>
      </c>
      <c r="H411" s="254">
        <v>31.465</v>
      </c>
      <c r="I411" s="255"/>
      <c r="J411" s="256">
        <f>ROUND(I411*H411,2)</f>
        <v>0</v>
      </c>
      <c r="K411" s="252" t="s">
        <v>22</v>
      </c>
      <c r="L411" s="257"/>
      <c r="M411" s="258" t="s">
        <v>22</v>
      </c>
      <c r="N411" s="259" t="s">
        <v>47</v>
      </c>
      <c r="O411" s="42"/>
      <c r="P411" s="201">
        <f>O411*H411</f>
        <v>0</v>
      </c>
      <c r="Q411" s="201">
        <v>2.7E-4</v>
      </c>
      <c r="R411" s="201">
        <f>Q411*H411</f>
        <v>8.4955499999999993E-3</v>
      </c>
      <c r="S411" s="201">
        <v>0</v>
      </c>
      <c r="T411" s="202">
        <f>S411*H411</f>
        <v>0</v>
      </c>
      <c r="AR411" s="24" t="s">
        <v>184</v>
      </c>
      <c r="AT411" s="24" t="s">
        <v>315</v>
      </c>
      <c r="AU411" s="24" t="s">
        <v>86</v>
      </c>
      <c r="AY411" s="24" t="s">
        <v>127</v>
      </c>
      <c r="BE411" s="203">
        <f>IF(N411="základní",J411,0)</f>
        <v>0</v>
      </c>
      <c r="BF411" s="203">
        <f>IF(N411="snížená",J411,0)</f>
        <v>0</v>
      </c>
      <c r="BG411" s="203">
        <f>IF(N411="zákl. přenesená",J411,0)</f>
        <v>0</v>
      </c>
      <c r="BH411" s="203">
        <f>IF(N411="sníž. přenesená",J411,0)</f>
        <v>0</v>
      </c>
      <c r="BI411" s="203">
        <f>IF(N411="nulová",J411,0)</f>
        <v>0</v>
      </c>
      <c r="BJ411" s="24" t="s">
        <v>24</v>
      </c>
      <c r="BK411" s="203">
        <f>ROUND(I411*H411,2)</f>
        <v>0</v>
      </c>
      <c r="BL411" s="24" t="s">
        <v>134</v>
      </c>
      <c r="BM411" s="24" t="s">
        <v>537</v>
      </c>
    </row>
    <row r="412" spans="2:65" s="1" customFormat="1" ht="12">
      <c r="B412" s="41"/>
      <c r="C412" s="63"/>
      <c r="D412" s="204" t="s">
        <v>136</v>
      </c>
      <c r="E412" s="63"/>
      <c r="F412" s="205" t="s">
        <v>536</v>
      </c>
      <c r="G412" s="63"/>
      <c r="H412" s="63"/>
      <c r="I412" s="163"/>
      <c r="J412" s="63"/>
      <c r="K412" s="63"/>
      <c r="L412" s="61"/>
      <c r="M412" s="206"/>
      <c r="N412" s="42"/>
      <c r="O412" s="42"/>
      <c r="P412" s="42"/>
      <c r="Q412" s="42"/>
      <c r="R412" s="42"/>
      <c r="S412" s="42"/>
      <c r="T412" s="78"/>
      <c r="AT412" s="24" t="s">
        <v>136</v>
      </c>
      <c r="AU412" s="24" t="s">
        <v>86</v>
      </c>
    </row>
    <row r="413" spans="2:65" s="12" customFormat="1" ht="12">
      <c r="B413" s="217"/>
      <c r="C413" s="218"/>
      <c r="D413" s="204" t="s">
        <v>138</v>
      </c>
      <c r="E413" s="219" t="s">
        <v>22</v>
      </c>
      <c r="F413" s="220" t="s">
        <v>538</v>
      </c>
      <c r="G413" s="218"/>
      <c r="H413" s="221">
        <v>31.465</v>
      </c>
      <c r="I413" s="222"/>
      <c r="J413" s="218"/>
      <c r="K413" s="218"/>
      <c r="L413" s="223"/>
      <c r="M413" s="224"/>
      <c r="N413" s="225"/>
      <c r="O413" s="225"/>
      <c r="P413" s="225"/>
      <c r="Q413" s="225"/>
      <c r="R413" s="225"/>
      <c r="S413" s="225"/>
      <c r="T413" s="226"/>
      <c r="AT413" s="227" t="s">
        <v>138</v>
      </c>
      <c r="AU413" s="227" t="s">
        <v>86</v>
      </c>
      <c r="AV413" s="12" t="s">
        <v>86</v>
      </c>
      <c r="AW413" s="12" t="s">
        <v>39</v>
      </c>
      <c r="AX413" s="12" t="s">
        <v>24</v>
      </c>
      <c r="AY413" s="227" t="s">
        <v>127</v>
      </c>
    </row>
    <row r="414" spans="2:65" s="1" customFormat="1" ht="25.5" customHeight="1">
      <c r="B414" s="41"/>
      <c r="C414" s="192" t="s">
        <v>539</v>
      </c>
      <c r="D414" s="192" t="s">
        <v>129</v>
      </c>
      <c r="E414" s="193" t="s">
        <v>524</v>
      </c>
      <c r="F414" s="194" t="s">
        <v>525</v>
      </c>
      <c r="G414" s="195" t="s">
        <v>149</v>
      </c>
      <c r="H414" s="196">
        <v>248</v>
      </c>
      <c r="I414" s="197"/>
      <c r="J414" s="198">
        <f>ROUND(I414*H414,2)</f>
        <v>0</v>
      </c>
      <c r="K414" s="194" t="s">
        <v>22</v>
      </c>
      <c r="L414" s="61"/>
      <c r="M414" s="199" t="s">
        <v>22</v>
      </c>
      <c r="N414" s="200" t="s">
        <v>47</v>
      </c>
      <c r="O414" s="42"/>
      <c r="P414" s="201">
        <f>O414*H414</f>
        <v>0</v>
      </c>
      <c r="Q414" s="201">
        <v>0</v>
      </c>
      <c r="R414" s="201">
        <f>Q414*H414</f>
        <v>0</v>
      </c>
      <c r="S414" s="201">
        <v>0</v>
      </c>
      <c r="T414" s="202">
        <f>S414*H414</f>
        <v>0</v>
      </c>
      <c r="AR414" s="24" t="s">
        <v>134</v>
      </c>
      <c r="AT414" s="24" t="s">
        <v>129</v>
      </c>
      <c r="AU414" s="24" t="s">
        <v>86</v>
      </c>
      <c r="AY414" s="24" t="s">
        <v>127</v>
      </c>
      <c r="BE414" s="203">
        <f>IF(N414="základní",J414,0)</f>
        <v>0</v>
      </c>
      <c r="BF414" s="203">
        <f>IF(N414="snížená",J414,0)</f>
        <v>0</v>
      </c>
      <c r="BG414" s="203">
        <f>IF(N414="zákl. přenesená",J414,0)</f>
        <v>0</v>
      </c>
      <c r="BH414" s="203">
        <f>IF(N414="sníž. přenesená",J414,0)</f>
        <v>0</v>
      </c>
      <c r="BI414" s="203">
        <f>IF(N414="nulová",J414,0)</f>
        <v>0</v>
      </c>
      <c r="BJ414" s="24" t="s">
        <v>24</v>
      </c>
      <c r="BK414" s="203">
        <f>ROUND(I414*H414,2)</f>
        <v>0</v>
      </c>
      <c r="BL414" s="24" t="s">
        <v>134</v>
      </c>
      <c r="BM414" s="24" t="s">
        <v>540</v>
      </c>
    </row>
    <row r="415" spans="2:65" s="1" customFormat="1" ht="24">
      <c r="B415" s="41"/>
      <c r="C415" s="63"/>
      <c r="D415" s="204" t="s">
        <v>136</v>
      </c>
      <c r="E415" s="63"/>
      <c r="F415" s="205" t="s">
        <v>527</v>
      </c>
      <c r="G415" s="63"/>
      <c r="H415" s="63"/>
      <c r="I415" s="163"/>
      <c r="J415" s="63"/>
      <c r="K415" s="63"/>
      <c r="L415" s="61"/>
      <c r="M415" s="206"/>
      <c r="N415" s="42"/>
      <c r="O415" s="42"/>
      <c r="P415" s="42"/>
      <c r="Q415" s="42"/>
      <c r="R415" s="42"/>
      <c r="S415" s="42"/>
      <c r="T415" s="78"/>
      <c r="AT415" s="24" t="s">
        <v>136</v>
      </c>
      <c r="AU415" s="24" t="s">
        <v>86</v>
      </c>
    </row>
    <row r="416" spans="2:65" s="12" customFormat="1" ht="12">
      <c r="B416" s="217"/>
      <c r="C416" s="218"/>
      <c r="D416" s="204" t="s">
        <v>138</v>
      </c>
      <c r="E416" s="219" t="s">
        <v>22</v>
      </c>
      <c r="F416" s="220" t="s">
        <v>541</v>
      </c>
      <c r="G416" s="218"/>
      <c r="H416" s="221">
        <v>408</v>
      </c>
      <c r="I416" s="222"/>
      <c r="J416" s="218"/>
      <c r="K416" s="218"/>
      <c r="L416" s="223"/>
      <c r="M416" s="224"/>
      <c r="N416" s="225"/>
      <c r="O416" s="225"/>
      <c r="P416" s="225"/>
      <c r="Q416" s="225"/>
      <c r="R416" s="225"/>
      <c r="S416" s="225"/>
      <c r="T416" s="226"/>
      <c r="AT416" s="227" t="s">
        <v>138</v>
      </c>
      <c r="AU416" s="227" t="s">
        <v>86</v>
      </c>
      <c r="AV416" s="12" t="s">
        <v>86</v>
      </c>
      <c r="AW416" s="12" t="s">
        <v>39</v>
      </c>
      <c r="AX416" s="12" t="s">
        <v>76</v>
      </c>
      <c r="AY416" s="227" t="s">
        <v>127</v>
      </c>
    </row>
    <row r="417" spans="2:65" s="12" customFormat="1" ht="12">
      <c r="B417" s="217"/>
      <c r="C417" s="218"/>
      <c r="D417" s="204" t="s">
        <v>138</v>
      </c>
      <c r="E417" s="219" t="s">
        <v>22</v>
      </c>
      <c r="F417" s="220" t="s">
        <v>542</v>
      </c>
      <c r="G417" s="218"/>
      <c r="H417" s="221">
        <v>-160</v>
      </c>
      <c r="I417" s="222"/>
      <c r="J417" s="218"/>
      <c r="K417" s="218"/>
      <c r="L417" s="223"/>
      <c r="M417" s="224"/>
      <c r="N417" s="225"/>
      <c r="O417" s="225"/>
      <c r="P417" s="225"/>
      <c r="Q417" s="225"/>
      <c r="R417" s="225"/>
      <c r="S417" s="225"/>
      <c r="T417" s="226"/>
      <c r="AT417" s="227" t="s">
        <v>138</v>
      </c>
      <c r="AU417" s="227" t="s">
        <v>86</v>
      </c>
      <c r="AV417" s="12" t="s">
        <v>86</v>
      </c>
      <c r="AW417" s="12" t="s">
        <v>39</v>
      </c>
      <c r="AX417" s="12" t="s">
        <v>76</v>
      </c>
      <c r="AY417" s="227" t="s">
        <v>127</v>
      </c>
    </row>
    <row r="418" spans="2:65" s="14" customFormat="1" ht="12">
      <c r="B418" s="239"/>
      <c r="C418" s="240"/>
      <c r="D418" s="204" t="s">
        <v>138</v>
      </c>
      <c r="E418" s="241" t="s">
        <v>22</v>
      </c>
      <c r="F418" s="242" t="s">
        <v>170</v>
      </c>
      <c r="G418" s="240"/>
      <c r="H418" s="243">
        <v>248</v>
      </c>
      <c r="I418" s="244"/>
      <c r="J418" s="240"/>
      <c r="K418" s="240"/>
      <c r="L418" s="245"/>
      <c r="M418" s="246"/>
      <c r="N418" s="247"/>
      <c r="O418" s="247"/>
      <c r="P418" s="247"/>
      <c r="Q418" s="247"/>
      <c r="R418" s="247"/>
      <c r="S418" s="247"/>
      <c r="T418" s="248"/>
      <c r="AT418" s="249" t="s">
        <v>138</v>
      </c>
      <c r="AU418" s="249" t="s">
        <v>86</v>
      </c>
      <c r="AV418" s="14" t="s">
        <v>134</v>
      </c>
      <c r="AW418" s="14" t="s">
        <v>39</v>
      </c>
      <c r="AX418" s="14" t="s">
        <v>24</v>
      </c>
      <c r="AY418" s="249" t="s">
        <v>127</v>
      </c>
    </row>
    <row r="419" spans="2:65" s="1" customFormat="1" ht="25.5" customHeight="1">
      <c r="B419" s="41"/>
      <c r="C419" s="192" t="s">
        <v>543</v>
      </c>
      <c r="D419" s="192" t="s">
        <v>129</v>
      </c>
      <c r="E419" s="193" t="s">
        <v>529</v>
      </c>
      <c r="F419" s="194" t="s">
        <v>530</v>
      </c>
      <c r="G419" s="195" t="s">
        <v>149</v>
      </c>
      <c r="H419" s="196">
        <v>160</v>
      </c>
      <c r="I419" s="197"/>
      <c r="J419" s="198">
        <f>ROUND(I419*H419,2)</f>
        <v>0</v>
      </c>
      <c r="K419" s="194" t="s">
        <v>22</v>
      </c>
      <c r="L419" s="61"/>
      <c r="M419" s="199" t="s">
        <v>22</v>
      </c>
      <c r="N419" s="200" t="s">
        <v>47</v>
      </c>
      <c r="O419" s="42"/>
      <c r="P419" s="201">
        <f>O419*H419</f>
        <v>0</v>
      </c>
      <c r="Q419" s="201">
        <v>0</v>
      </c>
      <c r="R419" s="201">
        <f>Q419*H419</f>
        <v>0</v>
      </c>
      <c r="S419" s="201">
        <v>0</v>
      </c>
      <c r="T419" s="202">
        <f>S419*H419</f>
        <v>0</v>
      </c>
      <c r="AR419" s="24" t="s">
        <v>134</v>
      </c>
      <c r="AT419" s="24" t="s">
        <v>129</v>
      </c>
      <c r="AU419" s="24" t="s">
        <v>86</v>
      </c>
      <c r="AY419" s="24" t="s">
        <v>127</v>
      </c>
      <c r="BE419" s="203">
        <f>IF(N419="základní",J419,0)</f>
        <v>0</v>
      </c>
      <c r="BF419" s="203">
        <f>IF(N419="snížená",J419,0)</f>
        <v>0</v>
      </c>
      <c r="BG419" s="203">
        <f>IF(N419="zákl. přenesená",J419,0)</f>
        <v>0</v>
      </c>
      <c r="BH419" s="203">
        <f>IF(N419="sníž. přenesená",J419,0)</f>
        <v>0</v>
      </c>
      <c r="BI419" s="203">
        <f>IF(N419="nulová",J419,0)</f>
        <v>0</v>
      </c>
      <c r="BJ419" s="24" t="s">
        <v>24</v>
      </c>
      <c r="BK419" s="203">
        <f>ROUND(I419*H419,2)</f>
        <v>0</v>
      </c>
      <c r="BL419" s="24" t="s">
        <v>134</v>
      </c>
      <c r="BM419" s="24" t="s">
        <v>544</v>
      </c>
    </row>
    <row r="420" spans="2:65" s="1" customFormat="1" ht="24">
      <c r="B420" s="41"/>
      <c r="C420" s="63"/>
      <c r="D420" s="204" t="s">
        <v>136</v>
      </c>
      <c r="E420" s="63"/>
      <c r="F420" s="205" t="s">
        <v>532</v>
      </c>
      <c r="G420" s="63"/>
      <c r="H420" s="63"/>
      <c r="I420" s="163"/>
      <c r="J420" s="63"/>
      <c r="K420" s="63"/>
      <c r="L420" s="61"/>
      <c r="M420" s="206"/>
      <c r="N420" s="42"/>
      <c r="O420" s="42"/>
      <c r="P420" s="42"/>
      <c r="Q420" s="42"/>
      <c r="R420" s="42"/>
      <c r="S420" s="42"/>
      <c r="T420" s="78"/>
      <c r="AT420" s="24" t="s">
        <v>136</v>
      </c>
      <c r="AU420" s="24" t="s">
        <v>86</v>
      </c>
    </row>
    <row r="421" spans="2:65" s="12" customFormat="1" ht="12">
      <c r="B421" s="217"/>
      <c r="C421" s="218"/>
      <c r="D421" s="204" t="s">
        <v>138</v>
      </c>
      <c r="E421" s="219" t="s">
        <v>22</v>
      </c>
      <c r="F421" s="220" t="s">
        <v>545</v>
      </c>
      <c r="G421" s="218"/>
      <c r="H421" s="221">
        <v>160</v>
      </c>
      <c r="I421" s="222"/>
      <c r="J421" s="218"/>
      <c r="K421" s="218"/>
      <c r="L421" s="223"/>
      <c r="M421" s="224"/>
      <c r="N421" s="225"/>
      <c r="O421" s="225"/>
      <c r="P421" s="225"/>
      <c r="Q421" s="225"/>
      <c r="R421" s="225"/>
      <c r="S421" s="225"/>
      <c r="T421" s="226"/>
      <c r="AT421" s="227" t="s">
        <v>138</v>
      </c>
      <c r="AU421" s="227" t="s">
        <v>86</v>
      </c>
      <c r="AV421" s="12" t="s">
        <v>86</v>
      </c>
      <c r="AW421" s="12" t="s">
        <v>39</v>
      </c>
      <c r="AX421" s="12" t="s">
        <v>24</v>
      </c>
      <c r="AY421" s="227" t="s">
        <v>127</v>
      </c>
    </row>
    <row r="422" spans="2:65" s="1" customFormat="1" ht="25.5" customHeight="1">
      <c r="B422" s="41"/>
      <c r="C422" s="250" t="s">
        <v>546</v>
      </c>
      <c r="D422" s="250" t="s">
        <v>315</v>
      </c>
      <c r="E422" s="251" t="s">
        <v>547</v>
      </c>
      <c r="F422" s="252" t="s">
        <v>548</v>
      </c>
      <c r="G422" s="253" t="s">
        <v>149</v>
      </c>
      <c r="H422" s="254">
        <v>414.12</v>
      </c>
      <c r="I422" s="255"/>
      <c r="J422" s="256">
        <f>ROUND(I422*H422,2)</f>
        <v>0</v>
      </c>
      <c r="K422" s="252" t="s">
        <v>22</v>
      </c>
      <c r="L422" s="257"/>
      <c r="M422" s="258" t="s">
        <v>22</v>
      </c>
      <c r="N422" s="259" t="s">
        <v>47</v>
      </c>
      <c r="O422" s="42"/>
      <c r="P422" s="201">
        <f>O422*H422</f>
        <v>0</v>
      </c>
      <c r="Q422" s="201">
        <v>1.1000000000000001E-3</v>
      </c>
      <c r="R422" s="201">
        <f>Q422*H422</f>
        <v>0.45553200000000005</v>
      </c>
      <c r="S422" s="201">
        <v>0</v>
      </c>
      <c r="T422" s="202">
        <f>S422*H422</f>
        <v>0</v>
      </c>
      <c r="AR422" s="24" t="s">
        <v>184</v>
      </c>
      <c r="AT422" s="24" t="s">
        <v>315</v>
      </c>
      <c r="AU422" s="24" t="s">
        <v>86</v>
      </c>
      <c r="AY422" s="24" t="s">
        <v>127</v>
      </c>
      <c r="BE422" s="203">
        <f>IF(N422="základní",J422,0)</f>
        <v>0</v>
      </c>
      <c r="BF422" s="203">
        <f>IF(N422="snížená",J422,0)</f>
        <v>0</v>
      </c>
      <c r="BG422" s="203">
        <f>IF(N422="zákl. přenesená",J422,0)</f>
        <v>0</v>
      </c>
      <c r="BH422" s="203">
        <f>IF(N422="sníž. přenesená",J422,0)</f>
        <v>0</v>
      </c>
      <c r="BI422" s="203">
        <f>IF(N422="nulová",J422,0)</f>
        <v>0</v>
      </c>
      <c r="BJ422" s="24" t="s">
        <v>24</v>
      </c>
      <c r="BK422" s="203">
        <f>ROUND(I422*H422,2)</f>
        <v>0</v>
      </c>
      <c r="BL422" s="24" t="s">
        <v>134</v>
      </c>
      <c r="BM422" s="24" t="s">
        <v>549</v>
      </c>
    </row>
    <row r="423" spans="2:65" s="1" customFormat="1" ht="12">
      <c r="B423" s="41"/>
      <c r="C423" s="63"/>
      <c r="D423" s="204" t="s">
        <v>136</v>
      </c>
      <c r="E423" s="63"/>
      <c r="F423" s="205" t="s">
        <v>548</v>
      </c>
      <c r="G423" s="63"/>
      <c r="H423" s="63"/>
      <c r="I423" s="163"/>
      <c r="J423" s="63"/>
      <c r="K423" s="63"/>
      <c r="L423" s="61"/>
      <c r="M423" s="206"/>
      <c r="N423" s="42"/>
      <c r="O423" s="42"/>
      <c r="P423" s="42"/>
      <c r="Q423" s="42"/>
      <c r="R423" s="42"/>
      <c r="S423" s="42"/>
      <c r="T423" s="78"/>
      <c r="AT423" s="24" t="s">
        <v>136</v>
      </c>
      <c r="AU423" s="24" t="s">
        <v>86</v>
      </c>
    </row>
    <row r="424" spans="2:65" s="12" customFormat="1" ht="12">
      <c r="B424" s="217"/>
      <c r="C424" s="218"/>
      <c r="D424" s="204" t="s">
        <v>138</v>
      </c>
      <c r="E424" s="219" t="s">
        <v>22</v>
      </c>
      <c r="F424" s="220" t="s">
        <v>550</v>
      </c>
      <c r="G424" s="218"/>
      <c r="H424" s="221">
        <v>414.12</v>
      </c>
      <c r="I424" s="222"/>
      <c r="J424" s="218"/>
      <c r="K424" s="218"/>
      <c r="L424" s="223"/>
      <c r="M424" s="224"/>
      <c r="N424" s="225"/>
      <c r="O424" s="225"/>
      <c r="P424" s="225"/>
      <c r="Q424" s="225"/>
      <c r="R424" s="225"/>
      <c r="S424" s="225"/>
      <c r="T424" s="226"/>
      <c r="AT424" s="227" t="s">
        <v>138</v>
      </c>
      <c r="AU424" s="227" t="s">
        <v>86</v>
      </c>
      <c r="AV424" s="12" t="s">
        <v>86</v>
      </c>
      <c r="AW424" s="12" t="s">
        <v>39</v>
      </c>
      <c r="AX424" s="12" t="s">
        <v>24</v>
      </c>
      <c r="AY424" s="227" t="s">
        <v>127</v>
      </c>
    </row>
    <row r="425" spans="2:65" s="1" customFormat="1" ht="16.5" customHeight="1">
      <c r="B425" s="41"/>
      <c r="C425" s="192" t="s">
        <v>551</v>
      </c>
      <c r="D425" s="192" t="s">
        <v>129</v>
      </c>
      <c r="E425" s="193" t="s">
        <v>552</v>
      </c>
      <c r="F425" s="194" t="s">
        <v>553</v>
      </c>
      <c r="G425" s="195" t="s">
        <v>149</v>
      </c>
      <c r="H425" s="196">
        <v>439</v>
      </c>
      <c r="I425" s="197"/>
      <c r="J425" s="198">
        <f>ROUND(I425*H425,2)</f>
        <v>0</v>
      </c>
      <c r="K425" s="194" t="s">
        <v>133</v>
      </c>
      <c r="L425" s="61"/>
      <c r="M425" s="199" t="s">
        <v>22</v>
      </c>
      <c r="N425" s="200" t="s">
        <v>47</v>
      </c>
      <c r="O425" s="42"/>
      <c r="P425" s="201">
        <f>O425*H425</f>
        <v>0</v>
      </c>
      <c r="Q425" s="201">
        <v>0</v>
      </c>
      <c r="R425" s="201">
        <f>Q425*H425</f>
        <v>0</v>
      </c>
      <c r="S425" s="201">
        <v>0</v>
      </c>
      <c r="T425" s="202">
        <f>S425*H425</f>
        <v>0</v>
      </c>
      <c r="AR425" s="24" t="s">
        <v>134</v>
      </c>
      <c r="AT425" s="24" t="s">
        <v>129</v>
      </c>
      <c r="AU425" s="24" t="s">
        <v>86</v>
      </c>
      <c r="AY425" s="24" t="s">
        <v>127</v>
      </c>
      <c r="BE425" s="203">
        <f>IF(N425="základní",J425,0)</f>
        <v>0</v>
      </c>
      <c r="BF425" s="203">
        <f>IF(N425="snížená",J425,0)</f>
        <v>0</v>
      </c>
      <c r="BG425" s="203">
        <f>IF(N425="zákl. přenesená",J425,0)</f>
        <v>0</v>
      </c>
      <c r="BH425" s="203">
        <f>IF(N425="sníž. přenesená",J425,0)</f>
        <v>0</v>
      </c>
      <c r="BI425" s="203">
        <f>IF(N425="nulová",J425,0)</f>
        <v>0</v>
      </c>
      <c r="BJ425" s="24" t="s">
        <v>24</v>
      </c>
      <c r="BK425" s="203">
        <f>ROUND(I425*H425,2)</f>
        <v>0</v>
      </c>
      <c r="BL425" s="24" t="s">
        <v>134</v>
      </c>
      <c r="BM425" s="24" t="s">
        <v>554</v>
      </c>
    </row>
    <row r="426" spans="2:65" s="1" customFormat="1" ht="12">
      <c r="B426" s="41"/>
      <c r="C426" s="63"/>
      <c r="D426" s="204" t="s">
        <v>136</v>
      </c>
      <c r="E426" s="63"/>
      <c r="F426" s="205" t="s">
        <v>553</v>
      </c>
      <c r="G426" s="63"/>
      <c r="H426" s="63"/>
      <c r="I426" s="163"/>
      <c r="J426" s="63"/>
      <c r="K426" s="63"/>
      <c r="L426" s="61"/>
      <c r="M426" s="206"/>
      <c r="N426" s="42"/>
      <c r="O426" s="42"/>
      <c r="P426" s="42"/>
      <c r="Q426" s="42"/>
      <c r="R426" s="42"/>
      <c r="S426" s="42"/>
      <c r="T426" s="78"/>
      <c r="AT426" s="24" t="s">
        <v>136</v>
      </c>
      <c r="AU426" s="24" t="s">
        <v>86</v>
      </c>
    </row>
    <row r="427" spans="2:65" s="12" customFormat="1" ht="12">
      <c r="B427" s="217"/>
      <c r="C427" s="218"/>
      <c r="D427" s="204" t="s">
        <v>138</v>
      </c>
      <c r="E427" s="219" t="s">
        <v>22</v>
      </c>
      <c r="F427" s="220" t="s">
        <v>555</v>
      </c>
      <c r="G427" s="218"/>
      <c r="H427" s="221">
        <v>439</v>
      </c>
      <c r="I427" s="222"/>
      <c r="J427" s="218"/>
      <c r="K427" s="218"/>
      <c r="L427" s="223"/>
      <c r="M427" s="224"/>
      <c r="N427" s="225"/>
      <c r="O427" s="225"/>
      <c r="P427" s="225"/>
      <c r="Q427" s="225"/>
      <c r="R427" s="225"/>
      <c r="S427" s="225"/>
      <c r="T427" s="226"/>
      <c r="AT427" s="227" t="s">
        <v>138</v>
      </c>
      <c r="AU427" s="227" t="s">
        <v>86</v>
      </c>
      <c r="AV427" s="12" t="s">
        <v>86</v>
      </c>
      <c r="AW427" s="12" t="s">
        <v>39</v>
      </c>
      <c r="AX427" s="12" t="s">
        <v>24</v>
      </c>
      <c r="AY427" s="227" t="s">
        <v>127</v>
      </c>
    </row>
    <row r="428" spans="2:65" s="1" customFormat="1" ht="16.5" customHeight="1">
      <c r="B428" s="41"/>
      <c r="C428" s="192" t="s">
        <v>556</v>
      </c>
      <c r="D428" s="192" t="s">
        <v>129</v>
      </c>
      <c r="E428" s="193" t="s">
        <v>557</v>
      </c>
      <c r="F428" s="194" t="s">
        <v>558</v>
      </c>
      <c r="G428" s="195" t="s">
        <v>149</v>
      </c>
      <c r="H428" s="196">
        <v>439</v>
      </c>
      <c r="I428" s="197"/>
      <c r="J428" s="198">
        <f>ROUND(I428*H428,2)</f>
        <v>0</v>
      </c>
      <c r="K428" s="194" t="s">
        <v>133</v>
      </c>
      <c r="L428" s="61"/>
      <c r="M428" s="199" t="s">
        <v>22</v>
      </c>
      <c r="N428" s="200" t="s">
        <v>47</v>
      </c>
      <c r="O428" s="42"/>
      <c r="P428" s="201">
        <f>O428*H428</f>
        <v>0</v>
      </c>
      <c r="Q428" s="201">
        <v>0</v>
      </c>
      <c r="R428" s="201">
        <f>Q428*H428</f>
        <v>0</v>
      </c>
      <c r="S428" s="201">
        <v>0</v>
      </c>
      <c r="T428" s="202">
        <f>S428*H428</f>
        <v>0</v>
      </c>
      <c r="AR428" s="24" t="s">
        <v>134</v>
      </c>
      <c r="AT428" s="24" t="s">
        <v>129</v>
      </c>
      <c r="AU428" s="24" t="s">
        <v>86</v>
      </c>
      <c r="AY428" s="24" t="s">
        <v>127</v>
      </c>
      <c r="BE428" s="203">
        <f>IF(N428="základní",J428,0)</f>
        <v>0</v>
      </c>
      <c r="BF428" s="203">
        <f>IF(N428="snížená",J428,0)</f>
        <v>0</v>
      </c>
      <c r="BG428" s="203">
        <f>IF(N428="zákl. přenesená",J428,0)</f>
        <v>0</v>
      </c>
      <c r="BH428" s="203">
        <f>IF(N428="sníž. přenesená",J428,0)</f>
        <v>0</v>
      </c>
      <c r="BI428" s="203">
        <f>IF(N428="nulová",J428,0)</f>
        <v>0</v>
      </c>
      <c r="BJ428" s="24" t="s">
        <v>24</v>
      </c>
      <c r="BK428" s="203">
        <f>ROUND(I428*H428,2)</f>
        <v>0</v>
      </c>
      <c r="BL428" s="24" t="s">
        <v>134</v>
      </c>
      <c r="BM428" s="24" t="s">
        <v>559</v>
      </c>
    </row>
    <row r="429" spans="2:65" s="1" customFormat="1" ht="12">
      <c r="B429" s="41"/>
      <c r="C429" s="63"/>
      <c r="D429" s="204" t="s">
        <v>136</v>
      </c>
      <c r="E429" s="63"/>
      <c r="F429" s="205" t="s">
        <v>560</v>
      </c>
      <c r="G429" s="63"/>
      <c r="H429" s="63"/>
      <c r="I429" s="163"/>
      <c r="J429" s="63"/>
      <c r="K429" s="63"/>
      <c r="L429" s="61"/>
      <c r="M429" s="206"/>
      <c r="N429" s="42"/>
      <c r="O429" s="42"/>
      <c r="P429" s="42"/>
      <c r="Q429" s="42"/>
      <c r="R429" s="42"/>
      <c r="S429" s="42"/>
      <c r="T429" s="78"/>
      <c r="AT429" s="24" t="s">
        <v>136</v>
      </c>
      <c r="AU429" s="24" t="s">
        <v>86</v>
      </c>
    </row>
    <row r="430" spans="2:65" s="1" customFormat="1" ht="16.5" customHeight="1">
      <c r="B430" s="41"/>
      <c r="C430" s="192" t="s">
        <v>561</v>
      </c>
      <c r="D430" s="192" t="s">
        <v>129</v>
      </c>
      <c r="E430" s="193" t="s">
        <v>562</v>
      </c>
      <c r="F430" s="194" t="s">
        <v>563</v>
      </c>
      <c r="G430" s="195" t="s">
        <v>149</v>
      </c>
      <c r="H430" s="196">
        <v>443.1</v>
      </c>
      <c r="I430" s="197"/>
      <c r="J430" s="198">
        <f>ROUND(I430*H430,2)</f>
        <v>0</v>
      </c>
      <c r="K430" s="194" t="s">
        <v>22</v>
      </c>
      <c r="L430" s="61"/>
      <c r="M430" s="199" t="s">
        <v>22</v>
      </c>
      <c r="N430" s="200" t="s">
        <v>47</v>
      </c>
      <c r="O430" s="42"/>
      <c r="P430" s="201">
        <f>O430*H430</f>
        <v>0</v>
      </c>
      <c r="Q430" s="201">
        <v>1.9000000000000001E-4</v>
      </c>
      <c r="R430" s="201">
        <f>Q430*H430</f>
        <v>8.4189000000000014E-2</v>
      </c>
      <c r="S430" s="201">
        <v>0</v>
      </c>
      <c r="T430" s="202">
        <f>S430*H430</f>
        <v>0</v>
      </c>
      <c r="AR430" s="24" t="s">
        <v>134</v>
      </c>
      <c r="AT430" s="24" t="s">
        <v>129</v>
      </c>
      <c r="AU430" s="24" t="s">
        <v>86</v>
      </c>
      <c r="AY430" s="24" t="s">
        <v>127</v>
      </c>
      <c r="BE430" s="203">
        <f>IF(N430="základní",J430,0)</f>
        <v>0</v>
      </c>
      <c r="BF430" s="203">
        <f>IF(N430="snížená",J430,0)</f>
        <v>0</v>
      </c>
      <c r="BG430" s="203">
        <f>IF(N430="zákl. přenesená",J430,0)</f>
        <v>0</v>
      </c>
      <c r="BH430" s="203">
        <f>IF(N430="sníž. přenesená",J430,0)</f>
        <v>0</v>
      </c>
      <c r="BI430" s="203">
        <f>IF(N430="nulová",J430,0)</f>
        <v>0</v>
      </c>
      <c r="BJ430" s="24" t="s">
        <v>24</v>
      </c>
      <c r="BK430" s="203">
        <f>ROUND(I430*H430,2)</f>
        <v>0</v>
      </c>
      <c r="BL430" s="24" t="s">
        <v>134</v>
      </c>
      <c r="BM430" s="24" t="s">
        <v>564</v>
      </c>
    </row>
    <row r="431" spans="2:65" s="1" customFormat="1" ht="12">
      <c r="B431" s="41"/>
      <c r="C431" s="63"/>
      <c r="D431" s="204" t="s">
        <v>136</v>
      </c>
      <c r="E431" s="63"/>
      <c r="F431" s="205" t="s">
        <v>563</v>
      </c>
      <c r="G431" s="63"/>
      <c r="H431" s="63"/>
      <c r="I431" s="163"/>
      <c r="J431" s="63"/>
      <c r="K431" s="63"/>
      <c r="L431" s="61"/>
      <c r="M431" s="206"/>
      <c r="N431" s="42"/>
      <c r="O431" s="42"/>
      <c r="P431" s="42"/>
      <c r="Q431" s="42"/>
      <c r="R431" s="42"/>
      <c r="S431" s="42"/>
      <c r="T431" s="78"/>
      <c r="AT431" s="24" t="s">
        <v>136</v>
      </c>
      <c r="AU431" s="24" t="s">
        <v>86</v>
      </c>
    </row>
    <row r="432" spans="2:65" s="12" customFormat="1" ht="12">
      <c r="B432" s="217"/>
      <c r="C432" s="218"/>
      <c r="D432" s="204" t="s">
        <v>138</v>
      </c>
      <c r="E432" s="219" t="s">
        <v>22</v>
      </c>
      <c r="F432" s="220" t="s">
        <v>565</v>
      </c>
      <c r="G432" s="218"/>
      <c r="H432" s="221">
        <v>443.1</v>
      </c>
      <c r="I432" s="222"/>
      <c r="J432" s="218"/>
      <c r="K432" s="218"/>
      <c r="L432" s="223"/>
      <c r="M432" s="224"/>
      <c r="N432" s="225"/>
      <c r="O432" s="225"/>
      <c r="P432" s="225"/>
      <c r="Q432" s="225"/>
      <c r="R432" s="225"/>
      <c r="S432" s="225"/>
      <c r="T432" s="226"/>
      <c r="AT432" s="227" t="s">
        <v>138</v>
      </c>
      <c r="AU432" s="227" t="s">
        <v>86</v>
      </c>
      <c r="AV432" s="12" t="s">
        <v>86</v>
      </c>
      <c r="AW432" s="12" t="s">
        <v>39</v>
      </c>
      <c r="AX432" s="12" t="s">
        <v>24</v>
      </c>
      <c r="AY432" s="227" t="s">
        <v>127</v>
      </c>
    </row>
    <row r="433" spans="2:65" s="1" customFormat="1" ht="16.5" customHeight="1">
      <c r="B433" s="41"/>
      <c r="C433" s="192" t="s">
        <v>566</v>
      </c>
      <c r="D433" s="192" t="s">
        <v>129</v>
      </c>
      <c r="E433" s="193" t="s">
        <v>567</v>
      </c>
      <c r="F433" s="194" t="s">
        <v>568</v>
      </c>
      <c r="G433" s="195" t="s">
        <v>149</v>
      </c>
      <c r="H433" s="196">
        <v>17</v>
      </c>
      <c r="I433" s="197"/>
      <c r="J433" s="198">
        <f>ROUND(I433*H433,2)</f>
        <v>0</v>
      </c>
      <c r="K433" s="194" t="s">
        <v>133</v>
      </c>
      <c r="L433" s="61"/>
      <c r="M433" s="199" t="s">
        <v>22</v>
      </c>
      <c r="N433" s="200" t="s">
        <v>47</v>
      </c>
      <c r="O433" s="42"/>
      <c r="P433" s="201">
        <f>O433*H433</f>
        <v>0</v>
      </c>
      <c r="Q433" s="201">
        <v>9.0000000000000006E-5</v>
      </c>
      <c r="R433" s="201">
        <f>Q433*H433</f>
        <v>1.5300000000000001E-3</v>
      </c>
      <c r="S433" s="201">
        <v>0</v>
      </c>
      <c r="T433" s="202">
        <f>S433*H433</f>
        <v>0</v>
      </c>
      <c r="AR433" s="24" t="s">
        <v>134</v>
      </c>
      <c r="AT433" s="24" t="s">
        <v>129</v>
      </c>
      <c r="AU433" s="24" t="s">
        <v>86</v>
      </c>
      <c r="AY433" s="24" t="s">
        <v>127</v>
      </c>
      <c r="BE433" s="203">
        <f>IF(N433="základní",J433,0)</f>
        <v>0</v>
      </c>
      <c r="BF433" s="203">
        <f>IF(N433="snížená",J433,0)</f>
        <v>0</v>
      </c>
      <c r="BG433" s="203">
        <f>IF(N433="zákl. přenesená",J433,0)</f>
        <v>0</v>
      </c>
      <c r="BH433" s="203">
        <f>IF(N433="sníž. přenesená",J433,0)</f>
        <v>0</v>
      </c>
      <c r="BI433" s="203">
        <f>IF(N433="nulová",J433,0)</f>
        <v>0</v>
      </c>
      <c r="BJ433" s="24" t="s">
        <v>24</v>
      </c>
      <c r="BK433" s="203">
        <f>ROUND(I433*H433,2)</f>
        <v>0</v>
      </c>
      <c r="BL433" s="24" t="s">
        <v>134</v>
      </c>
      <c r="BM433" s="24" t="s">
        <v>569</v>
      </c>
    </row>
    <row r="434" spans="2:65" s="1" customFormat="1" ht="12">
      <c r="B434" s="41"/>
      <c r="C434" s="63"/>
      <c r="D434" s="204" t="s">
        <v>136</v>
      </c>
      <c r="E434" s="63"/>
      <c r="F434" s="205" t="s">
        <v>570</v>
      </c>
      <c r="G434" s="63"/>
      <c r="H434" s="63"/>
      <c r="I434" s="163"/>
      <c r="J434" s="63"/>
      <c r="K434" s="63"/>
      <c r="L434" s="61"/>
      <c r="M434" s="206"/>
      <c r="N434" s="42"/>
      <c r="O434" s="42"/>
      <c r="P434" s="42"/>
      <c r="Q434" s="42"/>
      <c r="R434" s="42"/>
      <c r="S434" s="42"/>
      <c r="T434" s="78"/>
      <c r="AT434" s="24" t="s">
        <v>136</v>
      </c>
      <c r="AU434" s="24" t="s">
        <v>86</v>
      </c>
    </row>
    <row r="435" spans="2:65" s="12" customFormat="1" ht="12">
      <c r="B435" s="217"/>
      <c r="C435" s="218"/>
      <c r="D435" s="204" t="s">
        <v>138</v>
      </c>
      <c r="E435" s="219" t="s">
        <v>22</v>
      </c>
      <c r="F435" s="220" t="s">
        <v>571</v>
      </c>
      <c r="G435" s="218"/>
      <c r="H435" s="221">
        <v>17</v>
      </c>
      <c r="I435" s="222"/>
      <c r="J435" s="218"/>
      <c r="K435" s="218"/>
      <c r="L435" s="223"/>
      <c r="M435" s="224"/>
      <c r="N435" s="225"/>
      <c r="O435" s="225"/>
      <c r="P435" s="225"/>
      <c r="Q435" s="225"/>
      <c r="R435" s="225"/>
      <c r="S435" s="225"/>
      <c r="T435" s="226"/>
      <c r="AT435" s="227" t="s">
        <v>138</v>
      </c>
      <c r="AU435" s="227" t="s">
        <v>86</v>
      </c>
      <c r="AV435" s="12" t="s">
        <v>86</v>
      </c>
      <c r="AW435" s="12" t="s">
        <v>39</v>
      </c>
      <c r="AX435" s="12" t="s">
        <v>24</v>
      </c>
      <c r="AY435" s="227" t="s">
        <v>127</v>
      </c>
    </row>
    <row r="436" spans="2:65" s="1" customFormat="1" ht="16.5" customHeight="1">
      <c r="B436" s="41"/>
      <c r="C436" s="192" t="s">
        <v>572</v>
      </c>
      <c r="D436" s="192" t="s">
        <v>129</v>
      </c>
      <c r="E436" s="193" t="s">
        <v>573</v>
      </c>
      <c r="F436" s="194" t="s">
        <v>574</v>
      </c>
      <c r="G436" s="195" t="s">
        <v>575</v>
      </c>
      <c r="H436" s="196">
        <v>4</v>
      </c>
      <c r="I436" s="197"/>
      <c r="J436" s="198">
        <f>ROUND(I436*H436,2)</f>
        <v>0</v>
      </c>
      <c r="K436" s="194" t="s">
        <v>133</v>
      </c>
      <c r="L436" s="61"/>
      <c r="M436" s="199" t="s">
        <v>22</v>
      </c>
      <c r="N436" s="200" t="s">
        <v>47</v>
      </c>
      <c r="O436" s="42"/>
      <c r="P436" s="201">
        <f>O436*H436</f>
        <v>0</v>
      </c>
      <c r="Q436" s="201">
        <v>0.46009</v>
      </c>
      <c r="R436" s="201">
        <f>Q436*H436</f>
        <v>1.84036</v>
      </c>
      <c r="S436" s="201">
        <v>0</v>
      </c>
      <c r="T436" s="202">
        <f>S436*H436</f>
        <v>0</v>
      </c>
      <c r="AR436" s="24" t="s">
        <v>134</v>
      </c>
      <c r="AT436" s="24" t="s">
        <v>129</v>
      </c>
      <c r="AU436" s="24" t="s">
        <v>86</v>
      </c>
      <c r="AY436" s="24" t="s">
        <v>127</v>
      </c>
      <c r="BE436" s="203">
        <f>IF(N436="základní",J436,0)</f>
        <v>0</v>
      </c>
      <c r="BF436" s="203">
        <f>IF(N436="snížená",J436,0)</f>
        <v>0</v>
      </c>
      <c r="BG436" s="203">
        <f>IF(N436="zákl. přenesená",J436,0)</f>
        <v>0</v>
      </c>
      <c r="BH436" s="203">
        <f>IF(N436="sníž. přenesená",J436,0)</f>
        <v>0</v>
      </c>
      <c r="BI436" s="203">
        <f>IF(N436="nulová",J436,0)</f>
        <v>0</v>
      </c>
      <c r="BJ436" s="24" t="s">
        <v>24</v>
      </c>
      <c r="BK436" s="203">
        <f>ROUND(I436*H436,2)</f>
        <v>0</v>
      </c>
      <c r="BL436" s="24" t="s">
        <v>134</v>
      </c>
      <c r="BM436" s="24" t="s">
        <v>576</v>
      </c>
    </row>
    <row r="437" spans="2:65" s="1" customFormat="1" ht="12">
      <c r="B437" s="41"/>
      <c r="C437" s="63"/>
      <c r="D437" s="204" t="s">
        <v>136</v>
      </c>
      <c r="E437" s="63"/>
      <c r="F437" s="205" t="s">
        <v>577</v>
      </c>
      <c r="G437" s="63"/>
      <c r="H437" s="63"/>
      <c r="I437" s="163"/>
      <c r="J437" s="63"/>
      <c r="K437" s="63"/>
      <c r="L437" s="61"/>
      <c r="M437" s="206"/>
      <c r="N437" s="42"/>
      <c r="O437" s="42"/>
      <c r="P437" s="42"/>
      <c r="Q437" s="42"/>
      <c r="R437" s="42"/>
      <c r="S437" s="42"/>
      <c r="T437" s="78"/>
      <c r="AT437" s="24" t="s">
        <v>136</v>
      </c>
      <c r="AU437" s="24" t="s">
        <v>86</v>
      </c>
    </row>
    <row r="438" spans="2:65" s="1" customFormat="1" ht="16.5" customHeight="1">
      <c r="B438" s="41"/>
      <c r="C438" s="192" t="s">
        <v>578</v>
      </c>
      <c r="D438" s="192" t="s">
        <v>129</v>
      </c>
      <c r="E438" s="193" t="s">
        <v>579</v>
      </c>
      <c r="F438" s="194" t="s">
        <v>580</v>
      </c>
      <c r="G438" s="195" t="s">
        <v>575</v>
      </c>
      <c r="H438" s="196">
        <v>13</v>
      </c>
      <c r="I438" s="197"/>
      <c r="J438" s="198">
        <f>ROUND(I438*H438,2)</f>
        <v>0</v>
      </c>
      <c r="K438" s="194" t="s">
        <v>133</v>
      </c>
      <c r="L438" s="61"/>
      <c r="M438" s="199" t="s">
        <v>22</v>
      </c>
      <c r="N438" s="200" t="s">
        <v>47</v>
      </c>
      <c r="O438" s="42"/>
      <c r="P438" s="201">
        <f>O438*H438</f>
        <v>0</v>
      </c>
      <c r="Q438" s="201">
        <v>3.1E-4</v>
      </c>
      <c r="R438" s="201">
        <f>Q438*H438</f>
        <v>4.0299999999999997E-3</v>
      </c>
      <c r="S438" s="201">
        <v>0</v>
      </c>
      <c r="T438" s="202">
        <f>S438*H438</f>
        <v>0</v>
      </c>
      <c r="AR438" s="24" t="s">
        <v>134</v>
      </c>
      <c r="AT438" s="24" t="s">
        <v>129</v>
      </c>
      <c r="AU438" s="24" t="s">
        <v>86</v>
      </c>
      <c r="AY438" s="24" t="s">
        <v>127</v>
      </c>
      <c r="BE438" s="203">
        <f>IF(N438="základní",J438,0)</f>
        <v>0</v>
      </c>
      <c r="BF438" s="203">
        <f>IF(N438="snížená",J438,0)</f>
        <v>0</v>
      </c>
      <c r="BG438" s="203">
        <f>IF(N438="zákl. přenesená",J438,0)</f>
        <v>0</v>
      </c>
      <c r="BH438" s="203">
        <f>IF(N438="sníž. přenesená",J438,0)</f>
        <v>0</v>
      </c>
      <c r="BI438" s="203">
        <f>IF(N438="nulová",J438,0)</f>
        <v>0</v>
      </c>
      <c r="BJ438" s="24" t="s">
        <v>24</v>
      </c>
      <c r="BK438" s="203">
        <f>ROUND(I438*H438,2)</f>
        <v>0</v>
      </c>
      <c r="BL438" s="24" t="s">
        <v>134</v>
      </c>
      <c r="BM438" s="24" t="s">
        <v>581</v>
      </c>
    </row>
    <row r="439" spans="2:65" s="1" customFormat="1" ht="12">
      <c r="B439" s="41"/>
      <c r="C439" s="63"/>
      <c r="D439" s="204" t="s">
        <v>136</v>
      </c>
      <c r="E439" s="63"/>
      <c r="F439" s="205" t="s">
        <v>582</v>
      </c>
      <c r="G439" s="63"/>
      <c r="H439" s="63"/>
      <c r="I439" s="163"/>
      <c r="J439" s="63"/>
      <c r="K439" s="63"/>
      <c r="L439" s="61"/>
      <c r="M439" s="206"/>
      <c r="N439" s="42"/>
      <c r="O439" s="42"/>
      <c r="P439" s="42"/>
      <c r="Q439" s="42"/>
      <c r="R439" s="42"/>
      <c r="S439" s="42"/>
      <c r="T439" s="78"/>
      <c r="AT439" s="24" t="s">
        <v>136</v>
      </c>
      <c r="AU439" s="24" t="s">
        <v>86</v>
      </c>
    </row>
    <row r="440" spans="2:65" s="1" customFormat="1" ht="16.5" customHeight="1">
      <c r="B440" s="41"/>
      <c r="C440" s="192" t="s">
        <v>583</v>
      </c>
      <c r="D440" s="192" t="s">
        <v>129</v>
      </c>
      <c r="E440" s="193" t="s">
        <v>584</v>
      </c>
      <c r="F440" s="194" t="s">
        <v>585</v>
      </c>
      <c r="G440" s="195" t="s">
        <v>575</v>
      </c>
      <c r="H440" s="196">
        <v>10</v>
      </c>
      <c r="I440" s="197"/>
      <c r="J440" s="198">
        <f>ROUND(I440*H440,2)</f>
        <v>0</v>
      </c>
      <c r="K440" s="194" t="s">
        <v>133</v>
      </c>
      <c r="L440" s="61"/>
      <c r="M440" s="199" t="s">
        <v>22</v>
      </c>
      <c r="N440" s="200" t="s">
        <v>47</v>
      </c>
      <c r="O440" s="42"/>
      <c r="P440" s="201">
        <f>O440*H440</f>
        <v>0</v>
      </c>
      <c r="Q440" s="201">
        <v>1.67E-3</v>
      </c>
      <c r="R440" s="201">
        <f>Q440*H440</f>
        <v>1.67E-2</v>
      </c>
      <c r="S440" s="201">
        <v>0</v>
      </c>
      <c r="T440" s="202">
        <f>S440*H440</f>
        <v>0</v>
      </c>
      <c r="AR440" s="24" t="s">
        <v>134</v>
      </c>
      <c r="AT440" s="24" t="s">
        <v>129</v>
      </c>
      <c r="AU440" s="24" t="s">
        <v>86</v>
      </c>
      <c r="AY440" s="24" t="s">
        <v>127</v>
      </c>
      <c r="BE440" s="203">
        <f>IF(N440="základní",J440,0)</f>
        <v>0</v>
      </c>
      <c r="BF440" s="203">
        <f>IF(N440="snížená",J440,0)</f>
        <v>0</v>
      </c>
      <c r="BG440" s="203">
        <f>IF(N440="zákl. přenesená",J440,0)</f>
        <v>0</v>
      </c>
      <c r="BH440" s="203">
        <f>IF(N440="sníž. přenesená",J440,0)</f>
        <v>0</v>
      </c>
      <c r="BI440" s="203">
        <f>IF(N440="nulová",J440,0)</f>
        <v>0</v>
      </c>
      <c r="BJ440" s="24" t="s">
        <v>24</v>
      </c>
      <c r="BK440" s="203">
        <f>ROUND(I440*H440,2)</f>
        <v>0</v>
      </c>
      <c r="BL440" s="24" t="s">
        <v>134</v>
      </c>
      <c r="BM440" s="24" t="s">
        <v>586</v>
      </c>
    </row>
    <row r="441" spans="2:65" s="1" customFormat="1" ht="24">
      <c r="B441" s="41"/>
      <c r="C441" s="63"/>
      <c r="D441" s="204" t="s">
        <v>136</v>
      </c>
      <c r="E441" s="63"/>
      <c r="F441" s="205" t="s">
        <v>587</v>
      </c>
      <c r="G441" s="63"/>
      <c r="H441" s="63"/>
      <c r="I441" s="163"/>
      <c r="J441" s="63"/>
      <c r="K441" s="63"/>
      <c r="L441" s="61"/>
      <c r="M441" s="206"/>
      <c r="N441" s="42"/>
      <c r="O441" s="42"/>
      <c r="P441" s="42"/>
      <c r="Q441" s="42"/>
      <c r="R441" s="42"/>
      <c r="S441" s="42"/>
      <c r="T441" s="78"/>
      <c r="AT441" s="24" t="s">
        <v>136</v>
      </c>
      <c r="AU441" s="24" t="s">
        <v>86</v>
      </c>
    </row>
    <row r="442" spans="2:65" s="1" customFormat="1" ht="16.5" customHeight="1">
      <c r="B442" s="41"/>
      <c r="C442" s="250" t="s">
        <v>588</v>
      </c>
      <c r="D442" s="250" t="s">
        <v>315</v>
      </c>
      <c r="E442" s="251" t="s">
        <v>589</v>
      </c>
      <c r="F442" s="252" t="s">
        <v>590</v>
      </c>
      <c r="G442" s="253" t="s">
        <v>591</v>
      </c>
      <c r="H442" s="254">
        <v>3</v>
      </c>
      <c r="I442" s="255"/>
      <c r="J442" s="256">
        <f>ROUND(I442*H442,2)</f>
        <v>0</v>
      </c>
      <c r="K442" s="252" t="s">
        <v>22</v>
      </c>
      <c r="L442" s="257"/>
      <c r="M442" s="258" t="s">
        <v>22</v>
      </c>
      <c r="N442" s="259" t="s">
        <v>47</v>
      </c>
      <c r="O442" s="42"/>
      <c r="P442" s="201">
        <f>O442*H442</f>
        <v>0</v>
      </c>
      <c r="Q442" s="201">
        <v>4.8399999999999997E-3</v>
      </c>
      <c r="R442" s="201">
        <f>Q442*H442</f>
        <v>1.4519999999999998E-2</v>
      </c>
      <c r="S442" s="201">
        <v>0</v>
      </c>
      <c r="T442" s="202">
        <f>S442*H442</f>
        <v>0</v>
      </c>
      <c r="AR442" s="24" t="s">
        <v>184</v>
      </c>
      <c r="AT442" s="24" t="s">
        <v>315</v>
      </c>
      <c r="AU442" s="24" t="s">
        <v>86</v>
      </c>
      <c r="AY442" s="24" t="s">
        <v>127</v>
      </c>
      <c r="BE442" s="203">
        <f>IF(N442="základní",J442,0)</f>
        <v>0</v>
      </c>
      <c r="BF442" s="203">
        <f>IF(N442="snížená",J442,0)</f>
        <v>0</v>
      </c>
      <c r="BG442" s="203">
        <f>IF(N442="zákl. přenesená",J442,0)</f>
        <v>0</v>
      </c>
      <c r="BH442" s="203">
        <f>IF(N442="sníž. přenesená",J442,0)</f>
        <v>0</v>
      </c>
      <c r="BI442" s="203">
        <f>IF(N442="nulová",J442,0)</f>
        <v>0</v>
      </c>
      <c r="BJ442" s="24" t="s">
        <v>24</v>
      </c>
      <c r="BK442" s="203">
        <f>ROUND(I442*H442,2)</f>
        <v>0</v>
      </c>
      <c r="BL442" s="24" t="s">
        <v>134</v>
      </c>
      <c r="BM442" s="24" t="s">
        <v>592</v>
      </c>
    </row>
    <row r="443" spans="2:65" s="1" customFormat="1" ht="12">
      <c r="B443" s="41"/>
      <c r="C443" s="63"/>
      <c r="D443" s="204" t="s">
        <v>136</v>
      </c>
      <c r="E443" s="63"/>
      <c r="F443" s="205" t="s">
        <v>590</v>
      </c>
      <c r="G443" s="63"/>
      <c r="H443" s="63"/>
      <c r="I443" s="163"/>
      <c r="J443" s="63"/>
      <c r="K443" s="63"/>
      <c r="L443" s="61"/>
      <c r="M443" s="206"/>
      <c r="N443" s="42"/>
      <c r="O443" s="42"/>
      <c r="P443" s="42"/>
      <c r="Q443" s="42"/>
      <c r="R443" s="42"/>
      <c r="S443" s="42"/>
      <c r="T443" s="78"/>
      <c r="AT443" s="24" t="s">
        <v>136</v>
      </c>
      <c r="AU443" s="24" t="s">
        <v>86</v>
      </c>
    </row>
    <row r="444" spans="2:65" s="12" customFormat="1" ht="12">
      <c r="B444" s="217"/>
      <c r="C444" s="218"/>
      <c r="D444" s="204" t="s">
        <v>138</v>
      </c>
      <c r="E444" s="219" t="s">
        <v>22</v>
      </c>
      <c r="F444" s="220" t="s">
        <v>593</v>
      </c>
      <c r="G444" s="218"/>
      <c r="H444" s="221">
        <v>3</v>
      </c>
      <c r="I444" s="222"/>
      <c r="J444" s="218"/>
      <c r="K444" s="218"/>
      <c r="L444" s="223"/>
      <c r="M444" s="224"/>
      <c r="N444" s="225"/>
      <c r="O444" s="225"/>
      <c r="P444" s="225"/>
      <c r="Q444" s="225"/>
      <c r="R444" s="225"/>
      <c r="S444" s="225"/>
      <c r="T444" s="226"/>
      <c r="AT444" s="227" t="s">
        <v>138</v>
      </c>
      <c r="AU444" s="227" t="s">
        <v>86</v>
      </c>
      <c r="AV444" s="12" t="s">
        <v>86</v>
      </c>
      <c r="AW444" s="12" t="s">
        <v>39</v>
      </c>
      <c r="AX444" s="12" t="s">
        <v>24</v>
      </c>
      <c r="AY444" s="227" t="s">
        <v>127</v>
      </c>
    </row>
    <row r="445" spans="2:65" s="1" customFormat="1" ht="16.5" customHeight="1">
      <c r="B445" s="41"/>
      <c r="C445" s="250" t="s">
        <v>594</v>
      </c>
      <c r="D445" s="250" t="s">
        <v>315</v>
      </c>
      <c r="E445" s="251" t="s">
        <v>595</v>
      </c>
      <c r="F445" s="252" t="s">
        <v>596</v>
      </c>
      <c r="G445" s="253" t="s">
        <v>591</v>
      </c>
      <c r="H445" s="254">
        <v>7</v>
      </c>
      <c r="I445" s="255"/>
      <c r="J445" s="256">
        <f>ROUND(I445*H445,2)</f>
        <v>0</v>
      </c>
      <c r="K445" s="252" t="s">
        <v>22</v>
      </c>
      <c r="L445" s="257"/>
      <c r="M445" s="258" t="s">
        <v>22</v>
      </c>
      <c r="N445" s="259" t="s">
        <v>47</v>
      </c>
      <c r="O445" s="42"/>
      <c r="P445" s="201">
        <f>O445*H445</f>
        <v>0</v>
      </c>
      <c r="Q445" s="201">
        <v>6.4999999999999997E-4</v>
      </c>
      <c r="R445" s="201">
        <f>Q445*H445</f>
        <v>4.5500000000000002E-3</v>
      </c>
      <c r="S445" s="201">
        <v>0</v>
      </c>
      <c r="T445" s="202">
        <f>S445*H445</f>
        <v>0</v>
      </c>
      <c r="AR445" s="24" t="s">
        <v>184</v>
      </c>
      <c r="AT445" s="24" t="s">
        <v>315</v>
      </c>
      <c r="AU445" s="24" t="s">
        <v>86</v>
      </c>
      <c r="AY445" s="24" t="s">
        <v>127</v>
      </c>
      <c r="BE445" s="203">
        <f>IF(N445="základní",J445,0)</f>
        <v>0</v>
      </c>
      <c r="BF445" s="203">
        <f>IF(N445="snížená",J445,0)</f>
        <v>0</v>
      </c>
      <c r="BG445" s="203">
        <f>IF(N445="zákl. přenesená",J445,0)</f>
        <v>0</v>
      </c>
      <c r="BH445" s="203">
        <f>IF(N445="sníž. přenesená",J445,0)</f>
        <v>0</v>
      </c>
      <c r="BI445" s="203">
        <f>IF(N445="nulová",J445,0)</f>
        <v>0</v>
      </c>
      <c r="BJ445" s="24" t="s">
        <v>24</v>
      </c>
      <c r="BK445" s="203">
        <f>ROUND(I445*H445,2)</f>
        <v>0</v>
      </c>
      <c r="BL445" s="24" t="s">
        <v>134</v>
      </c>
      <c r="BM445" s="24" t="s">
        <v>597</v>
      </c>
    </row>
    <row r="446" spans="2:65" s="1" customFormat="1" ht="12">
      <c r="B446" s="41"/>
      <c r="C446" s="63"/>
      <c r="D446" s="204" t="s">
        <v>136</v>
      </c>
      <c r="E446" s="63"/>
      <c r="F446" s="205" t="s">
        <v>598</v>
      </c>
      <c r="G446" s="63"/>
      <c r="H446" s="63"/>
      <c r="I446" s="163"/>
      <c r="J446" s="63"/>
      <c r="K446" s="63"/>
      <c r="L446" s="61"/>
      <c r="M446" s="206"/>
      <c r="N446" s="42"/>
      <c r="O446" s="42"/>
      <c r="P446" s="42"/>
      <c r="Q446" s="42"/>
      <c r="R446" s="42"/>
      <c r="S446" s="42"/>
      <c r="T446" s="78"/>
      <c r="AT446" s="24" t="s">
        <v>136</v>
      </c>
      <c r="AU446" s="24" t="s">
        <v>86</v>
      </c>
    </row>
    <row r="447" spans="2:65" s="12" customFormat="1" ht="12">
      <c r="B447" s="217"/>
      <c r="C447" s="218"/>
      <c r="D447" s="204" t="s">
        <v>138</v>
      </c>
      <c r="E447" s="219" t="s">
        <v>22</v>
      </c>
      <c r="F447" s="220" t="s">
        <v>599</v>
      </c>
      <c r="G447" s="218"/>
      <c r="H447" s="221">
        <v>7</v>
      </c>
      <c r="I447" s="222"/>
      <c r="J447" s="218"/>
      <c r="K447" s="218"/>
      <c r="L447" s="223"/>
      <c r="M447" s="224"/>
      <c r="N447" s="225"/>
      <c r="O447" s="225"/>
      <c r="P447" s="225"/>
      <c r="Q447" s="225"/>
      <c r="R447" s="225"/>
      <c r="S447" s="225"/>
      <c r="T447" s="226"/>
      <c r="AT447" s="227" t="s">
        <v>138</v>
      </c>
      <c r="AU447" s="227" t="s">
        <v>86</v>
      </c>
      <c r="AV447" s="12" t="s">
        <v>86</v>
      </c>
      <c r="AW447" s="12" t="s">
        <v>39</v>
      </c>
      <c r="AX447" s="12" t="s">
        <v>24</v>
      </c>
      <c r="AY447" s="227" t="s">
        <v>127</v>
      </c>
    </row>
    <row r="448" spans="2:65" s="1" customFormat="1" ht="16.5" customHeight="1">
      <c r="B448" s="41"/>
      <c r="C448" s="192" t="s">
        <v>600</v>
      </c>
      <c r="D448" s="192" t="s">
        <v>129</v>
      </c>
      <c r="E448" s="193" t="s">
        <v>601</v>
      </c>
      <c r="F448" s="194" t="s">
        <v>602</v>
      </c>
      <c r="G448" s="195" t="s">
        <v>575</v>
      </c>
      <c r="H448" s="196">
        <v>3</v>
      </c>
      <c r="I448" s="197"/>
      <c r="J448" s="198">
        <f>ROUND(I448*H448,2)</f>
        <v>0</v>
      </c>
      <c r="K448" s="194" t="s">
        <v>133</v>
      </c>
      <c r="L448" s="61"/>
      <c r="M448" s="199" t="s">
        <v>22</v>
      </c>
      <c r="N448" s="200" t="s">
        <v>47</v>
      </c>
      <c r="O448" s="42"/>
      <c r="P448" s="201">
        <f>O448*H448</f>
        <v>0</v>
      </c>
      <c r="Q448" s="201">
        <v>1.7099999999999999E-3</v>
      </c>
      <c r="R448" s="201">
        <f>Q448*H448</f>
        <v>5.13E-3</v>
      </c>
      <c r="S448" s="201">
        <v>0</v>
      </c>
      <c r="T448" s="202">
        <f>S448*H448</f>
        <v>0</v>
      </c>
      <c r="AR448" s="24" t="s">
        <v>134</v>
      </c>
      <c r="AT448" s="24" t="s">
        <v>129</v>
      </c>
      <c r="AU448" s="24" t="s">
        <v>86</v>
      </c>
      <c r="AY448" s="24" t="s">
        <v>127</v>
      </c>
      <c r="BE448" s="203">
        <f>IF(N448="základní",J448,0)</f>
        <v>0</v>
      </c>
      <c r="BF448" s="203">
        <f>IF(N448="snížená",J448,0)</f>
        <v>0</v>
      </c>
      <c r="BG448" s="203">
        <f>IF(N448="zákl. přenesená",J448,0)</f>
        <v>0</v>
      </c>
      <c r="BH448" s="203">
        <f>IF(N448="sníž. přenesená",J448,0)</f>
        <v>0</v>
      </c>
      <c r="BI448" s="203">
        <f>IF(N448="nulová",J448,0)</f>
        <v>0</v>
      </c>
      <c r="BJ448" s="24" t="s">
        <v>24</v>
      </c>
      <c r="BK448" s="203">
        <f>ROUND(I448*H448,2)</f>
        <v>0</v>
      </c>
      <c r="BL448" s="24" t="s">
        <v>134</v>
      </c>
      <c r="BM448" s="24" t="s">
        <v>603</v>
      </c>
    </row>
    <row r="449" spans="2:65" s="1" customFormat="1" ht="24">
      <c r="B449" s="41"/>
      <c r="C449" s="63"/>
      <c r="D449" s="204" t="s">
        <v>136</v>
      </c>
      <c r="E449" s="63"/>
      <c r="F449" s="205" t="s">
        <v>604</v>
      </c>
      <c r="G449" s="63"/>
      <c r="H449" s="63"/>
      <c r="I449" s="163"/>
      <c r="J449" s="63"/>
      <c r="K449" s="63"/>
      <c r="L449" s="61"/>
      <c r="M449" s="206"/>
      <c r="N449" s="42"/>
      <c r="O449" s="42"/>
      <c r="P449" s="42"/>
      <c r="Q449" s="42"/>
      <c r="R449" s="42"/>
      <c r="S449" s="42"/>
      <c r="T449" s="78"/>
      <c r="AT449" s="24" t="s">
        <v>136</v>
      </c>
      <c r="AU449" s="24" t="s">
        <v>86</v>
      </c>
    </row>
    <row r="450" spans="2:65" s="1" customFormat="1" ht="16.5" customHeight="1">
      <c r="B450" s="41"/>
      <c r="C450" s="250" t="s">
        <v>605</v>
      </c>
      <c r="D450" s="250" t="s">
        <v>315</v>
      </c>
      <c r="E450" s="251" t="s">
        <v>606</v>
      </c>
      <c r="F450" s="252" t="s">
        <v>607</v>
      </c>
      <c r="G450" s="253" t="s">
        <v>591</v>
      </c>
      <c r="H450" s="254">
        <v>3</v>
      </c>
      <c r="I450" s="255"/>
      <c r="J450" s="256">
        <f>ROUND(I450*H450,2)</f>
        <v>0</v>
      </c>
      <c r="K450" s="252" t="s">
        <v>22</v>
      </c>
      <c r="L450" s="257"/>
      <c r="M450" s="258" t="s">
        <v>22</v>
      </c>
      <c r="N450" s="259" t="s">
        <v>47</v>
      </c>
      <c r="O450" s="42"/>
      <c r="P450" s="201">
        <f>O450*H450</f>
        <v>0</v>
      </c>
      <c r="Q450" s="201">
        <v>1.2500000000000001E-2</v>
      </c>
      <c r="R450" s="201">
        <f>Q450*H450</f>
        <v>3.7500000000000006E-2</v>
      </c>
      <c r="S450" s="201">
        <v>0</v>
      </c>
      <c r="T450" s="202">
        <f>S450*H450</f>
        <v>0</v>
      </c>
      <c r="AR450" s="24" t="s">
        <v>184</v>
      </c>
      <c r="AT450" s="24" t="s">
        <v>315</v>
      </c>
      <c r="AU450" s="24" t="s">
        <v>86</v>
      </c>
      <c r="AY450" s="24" t="s">
        <v>127</v>
      </c>
      <c r="BE450" s="203">
        <f>IF(N450="základní",J450,0)</f>
        <v>0</v>
      </c>
      <c r="BF450" s="203">
        <f>IF(N450="snížená",J450,0)</f>
        <v>0</v>
      </c>
      <c r="BG450" s="203">
        <f>IF(N450="zákl. přenesená",J450,0)</f>
        <v>0</v>
      </c>
      <c r="BH450" s="203">
        <f>IF(N450="sníž. přenesená",J450,0)</f>
        <v>0</v>
      </c>
      <c r="BI450" s="203">
        <f>IF(N450="nulová",J450,0)</f>
        <v>0</v>
      </c>
      <c r="BJ450" s="24" t="s">
        <v>24</v>
      </c>
      <c r="BK450" s="203">
        <f>ROUND(I450*H450,2)</f>
        <v>0</v>
      </c>
      <c r="BL450" s="24" t="s">
        <v>134</v>
      </c>
      <c r="BM450" s="24" t="s">
        <v>608</v>
      </c>
    </row>
    <row r="451" spans="2:65" s="1" customFormat="1" ht="12">
      <c r="B451" s="41"/>
      <c r="C451" s="63"/>
      <c r="D451" s="204" t="s">
        <v>136</v>
      </c>
      <c r="E451" s="63"/>
      <c r="F451" s="205" t="s">
        <v>609</v>
      </c>
      <c r="G451" s="63"/>
      <c r="H451" s="63"/>
      <c r="I451" s="163"/>
      <c r="J451" s="63"/>
      <c r="K451" s="63"/>
      <c r="L451" s="61"/>
      <c r="M451" s="206"/>
      <c r="N451" s="42"/>
      <c r="O451" s="42"/>
      <c r="P451" s="42"/>
      <c r="Q451" s="42"/>
      <c r="R451" s="42"/>
      <c r="S451" s="42"/>
      <c r="T451" s="78"/>
      <c r="AT451" s="24" t="s">
        <v>136</v>
      </c>
      <c r="AU451" s="24" t="s">
        <v>86</v>
      </c>
    </row>
    <row r="452" spans="2:65" s="12" customFormat="1" ht="12">
      <c r="B452" s="217"/>
      <c r="C452" s="218"/>
      <c r="D452" s="204" t="s">
        <v>138</v>
      </c>
      <c r="E452" s="219" t="s">
        <v>22</v>
      </c>
      <c r="F452" s="220" t="s">
        <v>593</v>
      </c>
      <c r="G452" s="218"/>
      <c r="H452" s="221">
        <v>3</v>
      </c>
      <c r="I452" s="222"/>
      <c r="J452" s="218"/>
      <c r="K452" s="218"/>
      <c r="L452" s="223"/>
      <c r="M452" s="224"/>
      <c r="N452" s="225"/>
      <c r="O452" s="225"/>
      <c r="P452" s="225"/>
      <c r="Q452" s="225"/>
      <c r="R452" s="225"/>
      <c r="S452" s="225"/>
      <c r="T452" s="226"/>
      <c r="AT452" s="227" t="s">
        <v>138</v>
      </c>
      <c r="AU452" s="227" t="s">
        <v>86</v>
      </c>
      <c r="AV452" s="12" t="s">
        <v>86</v>
      </c>
      <c r="AW452" s="12" t="s">
        <v>39</v>
      </c>
      <c r="AX452" s="12" t="s">
        <v>24</v>
      </c>
      <c r="AY452" s="227" t="s">
        <v>127</v>
      </c>
    </row>
    <row r="453" spans="2:65" s="1" customFormat="1" ht="16.5" customHeight="1">
      <c r="B453" s="41"/>
      <c r="C453" s="192" t="s">
        <v>610</v>
      </c>
      <c r="D453" s="192" t="s">
        <v>129</v>
      </c>
      <c r="E453" s="193" t="s">
        <v>611</v>
      </c>
      <c r="F453" s="194" t="s">
        <v>612</v>
      </c>
      <c r="G453" s="195" t="s">
        <v>575</v>
      </c>
      <c r="H453" s="196">
        <v>30</v>
      </c>
      <c r="I453" s="197"/>
      <c r="J453" s="198">
        <f>ROUND(I453*H453,2)</f>
        <v>0</v>
      </c>
      <c r="K453" s="194" t="s">
        <v>133</v>
      </c>
      <c r="L453" s="61"/>
      <c r="M453" s="199" t="s">
        <v>22</v>
      </c>
      <c r="N453" s="200" t="s">
        <v>47</v>
      </c>
      <c r="O453" s="42"/>
      <c r="P453" s="201">
        <f>O453*H453</f>
        <v>0</v>
      </c>
      <c r="Q453" s="201">
        <v>0</v>
      </c>
      <c r="R453" s="201">
        <f>Q453*H453</f>
        <v>0</v>
      </c>
      <c r="S453" s="201">
        <v>0</v>
      </c>
      <c r="T453" s="202">
        <f>S453*H453</f>
        <v>0</v>
      </c>
      <c r="AR453" s="24" t="s">
        <v>134</v>
      </c>
      <c r="AT453" s="24" t="s">
        <v>129</v>
      </c>
      <c r="AU453" s="24" t="s">
        <v>86</v>
      </c>
      <c r="AY453" s="24" t="s">
        <v>127</v>
      </c>
      <c r="BE453" s="203">
        <f>IF(N453="základní",J453,0)</f>
        <v>0</v>
      </c>
      <c r="BF453" s="203">
        <f>IF(N453="snížená",J453,0)</f>
        <v>0</v>
      </c>
      <c r="BG453" s="203">
        <f>IF(N453="zákl. přenesená",J453,0)</f>
        <v>0</v>
      </c>
      <c r="BH453" s="203">
        <f>IF(N453="sníž. přenesená",J453,0)</f>
        <v>0</v>
      </c>
      <c r="BI453" s="203">
        <f>IF(N453="nulová",J453,0)</f>
        <v>0</v>
      </c>
      <c r="BJ453" s="24" t="s">
        <v>24</v>
      </c>
      <c r="BK453" s="203">
        <f>ROUND(I453*H453,2)</f>
        <v>0</v>
      </c>
      <c r="BL453" s="24" t="s">
        <v>134</v>
      </c>
      <c r="BM453" s="24" t="s">
        <v>613</v>
      </c>
    </row>
    <row r="454" spans="2:65" s="1" customFormat="1" ht="24">
      <c r="B454" s="41"/>
      <c r="C454" s="63"/>
      <c r="D454" s="204" t="s">
        <v>136</v>
      </c>
      <c r="E454" s="63"/>
      <c r="F454" s="205" t="s">
        <v>614</v>
      </c>
      <c r="G454" s="63"/>
      <c r="H454" s="63"/>
      <c r="I454" s="163"/>
      <c r="J454" s="63"/>
      <c r="K454" s="63"/>
      <c r="L454" s="61"/>
      <c r="M454" s="206"/>
      <c r="N454" s="42"/>
      <c r="O454" s="42"/>
      <c r="P454" s="42"/>
      <c r="Q454" s="42"/>
      <c r="R454" s="42"/>
      <c r="S454" s="42"/>
      <c r="T454" s="78"/>
      <c r="AT454" s="24" t="s">
        <v>136</v>
      </c>
      <c r="AU454" s="24" t="s">
        <v>86</v>
      </c>
    </row>
    <row r="455" spans="2:65" s="1" customFormat="1" ht="25.5" customHeight="1">
      <c r="B455" s="41"/>
      <c r="C455" s="250" t="s">
        <v>615</v>
      </c>
      <c r="D455" s="250" t="s">
        <v>315</v>
      </c>
      <c r="E455" s="251" t="s">
        <v>616</v>
      </c>
      <c r="F455" s="252" t="s">
        <v>617</v>
      </c>
      <c r="G455" s="253" t="s">
        <v>618</v>
      </c>
      <c r="H455" s="254">
        <v>6</v>
      </c>
      <c r="I455" s="255"/>
      <c r="J455" s="256">
        <f>ROUND(I455*H455,2)</f>
        <v>0</v>
      </c>
      <c r="K455" s="252" t="s">
        <v>22</v>
      </c>
      <c r="L455" s="257"/>
      <c r="M455" s="258" t="s">
        <v>22</v>
      </c>
      <c r="N455" s="259" t="s">
        <v>47</v>
      </c>
      <c r="O455" s="42"/>
      <c r="P455" s="201">
        <f>O455*H455</f>
        <v>0</v>
      </c>
      <c r="Q455" s="201">
        <v>9.3000000000000005E-4</v>
      </c>
      <c r="R455" s="201">
        <f>Q455*H455</f>
        <v>5.5799999999999999E-3</v>
      </c>
      <c r="S455" s="201">
        <v>0</v>
      </c>
      <c r="T455" s="202">
        <f>S455*H455</f>
        <v>0</v>
      </c>
      <c r="AR455" s="24" t="s">
        <v>184</v>
      </c>
      <c r="AT455" s="24" t="s">
        <v>315</v>
      </c>
      <c r="AU455" s="24" t="s">
        <v>86</v>
      </c>
      <c r="AY455" s="24" t="s">
        <v>127</v>
      </c>
      <c r="BE455" s="203">
        <f>IF(N455="základní",J455,0)</f>
        <v>0</v>
      </c>
      <c r="BF455" s="203">
        <f>IF(N455="snížená",J455,0)</f>
        <v>0</v>
      </c>
      <c r="BG455" s="203">
        <f>IF(N455="zákl. přenesená",J455,0)</f>
        <v>0</v>
      </c>
      <c r="BH455" s="203">
        <f>IF(N455="sníž. přenesená",J455,0)</f>
        <v>0</v>
      </c>
      <c r="BI455" s="203">
        <f>IF(N455="nulová",J455,0)</f>
        <v>0</v>
      </c>
      <c r="BJ455" s="24" t="s">
        <v>24</v>
      </c>
      <c r="BK455" s="203">
        <f>ROUND(I455*H455,2)</f>
        <v>0</v>
      </c>
      <c r="BL455" s="24" t="s">
        <v>134</v>
      </c>
      <c r="BM455" s="24" t="s">
        <v>619</v>
      </c>
    </row>
    <row r="456" spans="2:65" s="12" customFormat="1" ht="12">
      <c r="B456" s="217"/>
      <c r="C456" s="218"/>
      <c r="D456" s="204" t="s">
        <v>138</v>
      </c>
      <c r="E456" s="219" t="s">
        <v>22</v>
      </c>
      <c r="F456" s="220" t="s">
        <v>620</v>
      </c>
      <c r="G456" s="218"/>
      <c r="H456" s="221">
        <v>6</v>
      </c>
      <c r="I456" s="222"/>
      <c r="J456" s="218"/>
      <c r="K456" s="218"/>
      <c r="L456" s="223"/>
      <c r="M456" s="224"/>
      <c r="N456" s="225"/>
      <c r="O456" s="225"/>
      <c r="P456" s="225"/>
      <c r="Q456" s="225"/>
      <c r="R456" s="225"/>
      <c r="S456" s="225"/>
      <c r="T456" s="226"/>
      <c r="AT456" s="227" t="s">
        <v>138</v>
      </c>
      <c r="AU456" s="227" t="s">
        <v>86</v>
      </c>
      <c r="AV456" s="12" t="s">
        <v>86</v>
      </c>
      <c r="AW456" s="12" t="s">
        <v>39</v>
      </c>
      <c r="AX456" s="12" t="s">
        <v>24</v>
      </c>
      <c r="AY456" s="227" t="s">
        <v>127</v>
      </c>
    </row>
    <row r="457" spans="2:65" s="1" customFormat="1" ht="16.5" customHeight="1">
      <c r="B457" s="41"/>
      <c r="C457" s="250" t="s">
        <v>621</v>
      </c>
      <c r="D457" s="250" t="s">
        <v>315</v>
      </c>
      <c r="E457" s="251" t="s">
        <v>622</v>
      </c>
      <c r="F457" s="252" t="s">
        <v>623</v>
      </c>
      <c r="G457" s="253" t="s">
        <v>618</v>
      </c>
      <c r="H457" s="254">
        <v>7</v>
      </c>
      <c r="I457" s="255"/>
      <c r="J457" s="256">
        <f>ROUND(I457*H457,2)</f>
        <v>0</v>
      </c>
      <c r="K457" s="252" t="s">
        <v>22</v>
      </c>
      <c r="L457" s="257"/>
      <c r="M457" s="258" t="s">
        <v>22</v>
      </c>
      <c r="N457" s="259" t="s">
        <v>47</v>
      </c>
      <c r="O457" s="42"/>
      <c r="P457" s="201">
        <f>O457*H457</f>
        <v>0</v>
      </c>
      <c r="Q457" s="201">
        <v>1.63E-4</v>
      </c>
      <c r="R457" s="201">
        <f>Q457*H457</f>
        <v>1.1410000000000001E-3</v>
      </c>
      <c r="S457" s="201">
        <v>0</v>
      </c>
      <c r="T457" s="202">
        <f>S457*H457</f>
        <v>0</v>
      </c>
      <c r="AR457" s="24" t="s">
        <v>184</v>
      </c>
      <c r="AT457" s="24" t="s">
        <v>315</v>
      </c>
      <c r="AU457" s="24" t="s">
        <v>86</v>
      </c>
      <c r="AY457" s="24" t="s">
        <v>127</v>
      </c>
      <c r="BE457" s="203">
        <f>IF(N457="základní",J457,0)</f>
        <v>0</v>
      </c>
      <c r="BF457" s="203">
        <f>IF(N457="snížená",J457,0)</f>
        <v>0</v>
      </c>
      <c r="BG457" s="203">
        <f>IF(N457="zákl. přenesená",J457,0)</f>
        <v>0</v>
      </c>
      <c r="BH457" s="203">
        <f>IF(N457="sníž. přenesená",J457,0)</f>
        <v>0</v>
      </c>
      <c r="BI457" s="203">
        <f>IF(N457="nulová",J457,0)</f>
        <v>0</v>
      </c>
      <c r="BJ457" s="24" t="s">
        <v>24</v>
      </c>
      <c r="BK457" s="203">
        <f>ROUND(I457*H457,2)</f>
        <v>0</v>
      </c>
      <c r="BL457" s="24" t="s">
        <v>134</v>
      </c>
      <c r="BM457" s="24" t="s">
        <v>624</v>
      </c>
    </row>
    <row r="458" spans="2:65" s="12" customFormat="1" ht="12">
      <c r="B458" s="217"/>
      <c r="C458" s="218"/>
      <c r="D458" s="204" t="s">
        <v>138</v>
      </c>
      <c r="E458" s="219" t="s">
        <v>22</v>
      </c>
      <c r="F458" s="220" t="s">
        <v>599</v>
      </c>
      <c r="G458" s="218"/>
      <c r="H458" s="221">
        <v>7</v>
      </c>
      <c r="I458" s="222"/>
      <c r="J458" s="218"/>
      <c r="K458" s="218"/>
      <c r="L458" s="223"/>
      <c r="M458" s="224"/>
      <c r="N458" s="225"/>
      <c r="O458" s="225"/>
      <c r="P458" s="225"/>
      <c r="Q458" s="225"/>
      <c r="R458" s="225"/>
      <c r="S458" s="225"/>
      <c r="T458" s="226"/>
      <c r="AT458" s="227" t="s">
        <v>138</v>
      </c>
      <c r="AU458" s="227" t="s">
        <v>86</v>
      </c>
      <c r="AV458" s="12" t="s">
        <v>86</v>
      </c>
      <c r="AW458" s="12" t="s">
        <v>39</v>
      </c>
      <c r="AX458" s="12" t="s">
        <v>24</v>
      </c>
      <c r="AY458" s="227" t="s">
        <v>127</v>
      </c>
    </row>
    <row r="459" spans="2:65" s="1" customFormat="1" ht="16.5" customHeight="1">
      <c r="B459" s="41"/>
      <c r="C459" s="250" t="s">
        <v>625</v>
      </c>
      <c r="D459" s="250" t="s">
        <v>315</v>
      </c>
      <c r="E459" s="251" t="s">
        <v>626</v>
      </c>
      <c r="F459" s="252" t="s">
        <v>627</v>
      </c>
      <c r="G459" s="253" t="s">
        <v>618</v>
      </c>
      <c r="H459" s="254">
        <v>17</v>
      </c>
      <c r="I459" s="255"/>
      <c r="J459" s="256">
        <f>ROUND(I459*H459,2)</f>
        <v>0</v>
      </c>
      <c r="K459" s="252" t="s">
        <v>22</v>
      </c>
      <c r="L459" s="257"/>
      <c r="M459" s="258" t="s">
        <v>22</v>
      </c>
      <c r="N459" s="259" t="s">
        <v>47</v>
      </c>
      <c r="O459" s="42"/>
      <c r="P459" s="201">
        <f>O459*H459</f>
        <v>0</v>
      </c>
      <c r="Q459" s="201">
        <v>2.2100000000000001E-4</v>
      </c>
      <c r="R459" s="201">
        <f>Q459*H459</f>
        <v>3.7569999999999999E-3</v>
      </c>
      <c r="S459" s="201">
        <v>0</v>
      </c>
      <c r="T459" s="202">
        <f>S459*H459</f>
        <v>0</v>
      </c>
      <c r="AR459" s="24" t="s">
        <v>184</v>
      </c>
      <c r="AT459" s="24" t="s">
        <v>315</v>
      </c>
      <c r="AU459" s="24" t="s">
        <v>86</v>
      </c>
      <c r="AY459" s="24" t="s">
        <v>127</v>
      </c>
      <c r="BE459" s="203">
        <f>IF(N459="základní",J459,0)</f>
        <v>0</v>
      </c>
      <c r="BF459" s="203">
        <f>IF(N459="snížená",J459,0)</f>
        <v>0</v>
      </c>
      <c r="BG459" s="203">
        <f>IF(N459="zákl. přenesená",J459,0)</f>
        <v>0</v>
      </c>
      <c r="BH459" s="203">
        <f>IF(N459="sníž. přenesená",J459,0)</f>
        <v>0</v>
      </c>
      <c r="BI459" s="203">
        <f>IF(N459="nulová",J459,0)</f>
        <v>0</v>
      </c>
      <c r="BJ459" s="24" t="s">
        <v>24</v>
      </c>
      <c r="BK459" s="203">
        <f>ROUND(I459*H459,2)</f>
        <v>0</v>
      </c>
      <c r="BL459" s="24" t="s">
        <v>134</v>
      </c>
      <c r="BM459" s="24" t="s">
        <v>628</v>
      </c>
    </row>
    <row r="460" spans="2:65" s="1" customFormat="1" ht="12">
      <c r="B460" s="41"/>
      <c r="C460" s="63"/>
      <c r="D460" s="204" t="s">
        <v>136</v>
      </c>
      <c r="E460" s="63"/>
      <c r="F460" s="205" t="s">
        <v>627</v>
      </c>
      <c r="G460" s="63"/>
      <c r="H460" s="63"/>
      <c r="I460" s="163"/>
      <c r="J460" s="63"/>
      <c r="K460" s="63"/>
      <c r="L460" s="61"/>
      <c r="M460" s="206"/>
      <c r="N460" s="42"/>
      <c r="O460" s="42"/>
      <c r="P460" s="42"/>
      <c r="Q460" s="42"/>
      <c r="R460" s="42"/>
      <c r="S460" s="42"/>
      <c r="T460" s="78"/>
      <c r="AT460" s="24" t="s">
        <v>136</v>
      </c>
      <c r="AU460" s="24" t="s">
        <v>86</v>
      </c>
    </row>
    <row r="461" spans="2:65" s="12" customFormat="1" ht="12">
      <c r="B461" s="217"/>
      <c r="C461" s="218"/>
      <c r="D461" s="204" t="s">
        <v>138</v>
      </c>
      <c r="E461" s="219" t="s">
        <v>22</v>
      </c>
      <c r="F461" s="220" t="s">
        <v>629</v>
      </c>
      <c r="G461" s="218"/>
      <c r="H461" s="221">
        <v>17</v>
      </c>
      <c r="I461" s="222"/>
      <c r="J461" s="218"/>
      <c r="K461" s="218"/>
      <c r="L461" s="223"/>
      <c r="M461" s="224"/>
      <c r="N461" s="225"/>
      <c r="O461" s="225"/>
      <c r="P461" s="225"/>
      <c r="Q461" s="225"/>
      <c r="R461" s="225"/>
      <c r="S461" s="225"/>
      <c r="T461" s="226"/>
      <c r="AT461" s="227" t="s">
        <v>138</v>
      </c>
      <c r="AU461" s="227" t="s">
        <v>86</v>
      </c>
      <c r="AV461" s="12" t="s">
        <v>86</v>
      </c>
      <c r="AW461" s="12" t="s">
        <v>39</v>
      </c>
      <c r="AX461" s="12" t="s">
        <v>24</v>
      </c>
      <c r="AY461" s="227" t="s">
        <v>127</v>
      </c>
    </row>
    <row r="462" spans="2:65" s="1" customFormat="1" ht="16.5" customHeight="1">
      <c r="B462" s="41"/>
      <c r="C462" s="192" t="s">
        <v>630</v>
      </c>
      <c r="D462" s="192" t="s">
        <v>129</v>
      </c>
      <c r="E462" s="193" t="s">
        <v>631</v>
      </c>
      <c r="F462" s="194" t="s">
        <v>632</v>
      </c>
      <c r="G462" s="195" t="s">
        <v>575</v>
      </c>
      <c r="H462" s="196">
        <v>7</v>
      </c>
      <c r="I462" s="197"/>
      <c r="J462" s="198">
        <f>ROUND(I462*H462,2)</f>
        <v>0</v>
      </c>
      <c r="K462" s="194" t="s">
        <v>133</v>
      </c>
      <c r="L462" s="61"/>
      <c r="M462" s="199" t="s">
        <v>22</v>
      </c>
      <c r="N462" s="200" t="s">
        <v>47</v>
      </c>
      <c r="O462" s="42"/>
      <c r="P462" s="201">
        <f>O462*H462</f>
        <v>0</v>
      </c>
      <c r="Q462" s="201">
        <v>7.2000000000000005E-4</v>
      </c>
      <c r="R462" s="201">
        <f>Q462*H462</f>
        <v>5.0400000000000002E-3</v>
      </c>
      <c r="S462" s="201">
        <v>0</v>
      </c>
      <c r="T462" s="202">
        <f>S462*H462</f>
        <v>0</v>
      </c>
      <c r="AR462" s="24" t="s">
        <v>134</v>
      </c>
      <c r="AT462" s="24" t="s">
        <v>129</v>
      </c>
      <c r="AU462" s="24" t="s">
        <v>86</v>
      </c>
      <c r="AY462" s="24" t="s">
        <v>127</v>
      </c>
      <c r="BE462" s="203">
        <f>IF(N462="základní",J462,0)</f>
        <v>0</v>
      </c>
      <c r="BF462" s="203">
        <f>IF(N462="snížená",J462,0)</f>
        <v>0</v>
      </c>
      <c r="BG462" s="203">
        <f>IF(N462="zákl. přenesená",J462,0)</f>
        <v>0</v>
      </c>
      <c r="BH462" s="203">
        <f>IF(N462="sníž. přenesená",J462,0)</f>
        <v>0</v>
      </c>
      <c r="BI462" s="203">
        <f>IF(N462="nulová",J462,0)</f>
        <v>0</v>
      </c>
      <c r="BJ462" s="24" t="s">
        <v>24</v>
      </c>
      <c r="BK462" s="203">
        <f>ROUND(I462*H462,2)</f>
        <v>0</v>
      </c>
      <c r="BL462" s="24" t="s">
        <v>134</v>
      </c>
      <c r="BM462" s="24" t="s">
        <v>633</v>
      </c>
    </row>
    <row r="463" spans="2:65" s="1" customFormat="1" ht="24">
      <c r="B463" s="41"/>
      <c r="C463" s="63"/>
      <c r="D463" s="204" t="s">
        <v>136</v>
      </c>
      <c r="E463" s="63"/>
      <c r="F463" s="205" t="s">
        <v>634</v>
      </c>
      <c r="G463" s="63"/>
      <c r="H463" s="63"/>
      <c r="I463" s="163"/>
      <c r="J463" s="63"/>
      <c r="K463" s="63"/>
      <c r="L463" s="61"/>
      <c r="M463" s="206"/>
      <c r="N463" s="42"/>
      <c r="O463" s="42"/>
      <c r="P463" s="42"/>
      <c r="Q463" s="42"/>
      <c r="R463" s="42"/>
      <c r="S463" s="42"/>
      <c r="T463" s="78"/>
      <c r="AT463" s="24" t="s">
        <v>136</v>
      </c>
      <c r="AU463" s="24" t="s">
        <v>86</v>
      </c>
    </row>
    <row r="464" spans="2:65" s="1" customFormat="1" ht="16.5" customHeight="1">
      <c r="B464" s="41"/>
      <c r="C464" s="250" t="s">
        <v>635</v>
      </c>
      <c r="D464" s="250" t="s">
        <v>315</v>
      </c>
      <c r="E464" s="251" t="s">
        <v>636</v>
      </c>
      <c r="F464" s="252" t="s">
        <v>637</v>
      </c>
      <c r="G464" s="253" t="s">
        <v>591</v>
      </c>
      <c r="H464" s="254">
        <v>7</v>
      </c>
      <c r="I464" s="255"/>
      <c r="J464" s="256">
        <f>ROUND(I464*H464,2)</f>
        <v>0</v>
      </c>
      <c r="K464" s="252" t="s">
        <v>22</v>
      </c>
      <c r="L464" s="257"/>
      <c r="M464" s="258" t="s">
        <v>22</v>
      </c>
      <c r="N464" s="259" t="s">
        <v>47</v>
      </c>
      <c r="O464" s="42"/>
      <c r="P464" s="201">
        <f>O464*H464</f>
        <v>0</v>
      </c>
      <c r="Q464" s="201">
        <v>1.0970000000000001E-2</v>
      </c>
      <c r="R464" s="201">
        <f>Q464*H464</f>
        <v>7.6789999999999997E-2</v>
      </c>
      <c r="S464" s="201">
        <v>0</v>
      </c>
      <c r="T464" s="202">
        <f>S464*H464</f>
        <v>0</v>
      </c>
      <c r="AR464" s="24" t="s">
        <v>184</v>
      </c>
      <c r="AT464" s="24" t="s">
        <v>315</v>
      </c>
      <c r="AU464" s="24" t="s">
        <v>86</v>
      </c>
      <c r="AY464" s="24" t="s">
        <v>127</v>
      </c>
      <c r="BE464" s="203">
        <f>IF(N464="základní",J464,0)</f>
        <v>0</v>
      </c>
      <c r="BF464" s="203">
        <f>IF(N464="snížená",J464,0)</f>
        <v>0</v>
      </c>
      <c r="BG464" s="203">
        <f>IF(N464="zákl. přenesená",J464,0)</f>
        <v>0</v>
      </c>
      <c r="BH464" s="203">
        <f>IF(N464="sníž. přenesená",J464,0)</f>
        <v>0</v>
      </c>
      <c r="BI464" s="203">
        <f>IF(N464="nulová",J464,0)</f>
        <v>0</v>
      </c>
      <c r="BJ464" s="24" t="s">
        <v>24</v>
      </c>
      <c r="BK464" s="203">
        <f>ROUND(I464*H464,2)</f>
        <v>0</v>
      </c>
      <c r="BL464" s="24" t="s">
        <v>134</v>
      </c>
      <c r="BM464" s="24" t="s">
        <v>638</v>
      </c>
    </row>
    <row r="465" spans="2:65" s="1" customFormat="1" ht="12">
      <c r="B465" s="41"/>
      <c r="C465" s="63"/>
      <c r="D465" s="204" t="s">
        <v>136</v>
      </c>
      <c r="E465" s="63"/>
      <c r="F465" s="205" t="s">
        <v>639</v>
      </c>
      <c r="G465" s="63"/>
      <c r="H465" s="63"/>
      <c r="I465" s="163"/>
      <c r="J465" s="63"/>
      <c r="K465" s="63"/>
      <c r="L465" s="61"/>
      <c r="M465" s="206"/>
      <c r="N465" s="42"/>
      <c r="O465" s="42"/>
      <c r="P465" s="42"/>
      <c r="Q465" s="42"/>
      <c r="R465" s="42"/>
      <c r="S465" s="42"/>
      <c r="T465" s="78"/>
      <c r="AT465" s="24" t="s">
        <v>136</v>
      </c>
      <c r="AU465" s="24" t="s">
        <v>86</v>
      </c>
    </row>
    <row r="466" spans="2:65" s="12" customFormat="1" ht="12">
      <c r="B466" s="217"/>
      <c r="C466" s="218"/>
      <c r="D466" s="204" t="s">
        <v>138</v>
      </c>
      <c r="E466" s="219" t="s">
        <v>22</v>
      </c>
      <c r="F466" s="220" t="s">
        <v>599</v>
      </c>
      <c r="G466" s="218"/>
      <c r="H466" s="221">
        <v>7</v>
      </c>
      <c r="I466" s="222"/>
      <c r="J466" s="218"/>
      <c r="K466" s="218"/>
      <c r="L466" s="223"/>
      <c r="M466" s="224"/>
      <c r="N466" s="225"/>
      <c r="O466" s="225"/>
      <c r="P466" s="225"/>
      <c r="Q466" s="225"/>
      <c r="R466" s="225"/>
      <c r="S466" s="225"/>
      <c r="T466" s="226"/>
      <c r="AT466" s="227" t="s">
        <v>138</v>
      </c>
      <c r="AU466" s="227" t="s">
        <v>86</v>
      </c>
      <c r="AV466" s="12" t="s">
        <v>86</v>
      </c>
      <c r="AW466" s="12" t="s">
        <v>39</v>
      </c>
      <c r="AX466" s="12" t="s">
        <v>24</v>
      </c>
      <c r="AY466" s="227" t="s">
        <v>127</v>
      </c>
    </row>
    <row r="467" spans="2:65" s="1" customFormat="1" ht="16.5" customHeight="1">
      <c r="B467" s="41"/>
      <c r="C467" s="192" t="s">
        <v>640</v>
      </c>
      <c r="D467" s="192" t="s">
        <v>129</v>
      </c>
      <c r="E467" s="193" t="s">
        <v>641</v>
      </c>
      <c r="F467" s="194" t="s">
        <v>642</v>
      </c>
      <c r="G467" s="195" t="s">
        <v>575</v>
      </c>
      <c r="H467" s="196">
        <v>2</v>
      </c>
      <c r="I467" s="197"/>
      <c r="J467" s="198">
        <f>ROUND(I467*H467,2)</f>
        <v>0</v>
      </c>
      <c r="K467" s="194" t="s">
        <v>133</v>
      </c>
      <c r="L467" s="61"/>
      <c r="M467" s="199" t="s">
        <v>22</v>
      </c>
      <c r="N467" s="200" t="s">
        <v>47</v>
      </c>
      <c r="O467" s="42"/>
      <c r="P467" s="201">
        <f>O467*H467</f>
        <v>0</v>
      </c>
      <c r="Q467" s="201">
        <v>3.4000000000000002E-4</v>
      </c>
      <c r="R467" s="201">
        <f>Q467*H467</f>
        <v>6.8000000000000005E-4</v>
      </c>
      <c r="S467" s="201">
        <v>0</v>
      </c>
      <c r="T467" s="202">
        <f>S467*H467</f>
        <v>0</v>
      </c>
      <c r="AR467" s="24" t="s">
        <v>134</v>
      </c>
      <c r="AT467" s="24" t="s">
        <v>129</v>
      </c>
      <c r="AU467" s="24" t="s">
        <v>86</v>
      </c>
      <c r="AY467" s="24" t="s">
        <v>127</v>
      </c>
      <c r="BE467" s="203">
        <f>IF(N467="základní",J467,0)</f>
        <v>0</v>
      </c>
      <c r="BF467" s="203">
        <f>IF(N467="snížená",J467,0)</f>
        <v>0</v>
      </c>
      <c r="BG467" s="203">
        <f>IF(N467="zákl. přenesená",J467,0)</f>
        <v>0</v>
      </c>
      <c r="BH467" s="203">
        <f>IF(N467="sníž. přenesená",J467,0)</f>
        <v>0</v>
      </c>
      <c r="BI467" s="203">
        <f>IF(N467="nulová",J467,0)</f>
        <v>0</v>
      </c>
      <c r="BJ467" s="24" t="s">
        <v>24</v>
      </c>
      <c r="BK467" s="203">
        <f>ROUND(I467*H467,2)</f>
        <v>0</v>
      </c>
      <c r="BL467" s="24" t="s">
        <v>134</v>
      </c>
      <c r="BM467" s="24" t="s">
        <v>643</v>
      </c>
    </row>
    <row r="468" spans="2:65" s="1" customFormat="1" ht="24">
      <c r="B468" s="41"/>
      <c r="C468" s="63"/>
      <c r="D468" s="204" t="s">
        <v>136</v>
      </c>
      <c r="E468" s="63"/>
      <c r="F468" s="205" t="s">
        <v>644</v>
      </c>
      <c r="G468" s="63"/>
      <c r="H468" s="63"/>
      <c r="I468" s="163"/>
      <c r="J468" s="63"/>
      <c r="K468" s="63"/>
      <c r="L468" s="61"/>
      <c r="M468" s="206"/>
      <c r="N468" s="42"/>
      <c r="O468" s="42"/>
      <c r="P468" s="42"/>
      <c r="Q468" s="42"/>
      <c r="R468" s="42"/>
      <c r="S468" s="42"/>
      <c r="T468" s="78"/>
      <c r="AT468" s="24" t="s">
        <v>136</v>
      </c>
      <c r="AU468" s="24" t="s">
        <v>86</v>
      </c>
    </row>
    <row r="469" spans="2:65" s="1" customFormat="1" ht="16.5" customHeight="1">
      <c r="B469" s="41"/>
      <c r="C469" s="250" t="s">
        <v>645</v>
      </c>
      <c r="D469" s="250" t="s">
        <v>315</v>
      </c>
      <c r="E469" s="251" t="s">
        <v>646</v>
      </c>
      <c r="F469" s="252" t="s">
        <v>647</v>
      </c>
      <c r="G469" s="253" t="s">
        <v>591</v>
      </c>
      <c r="H469" s="254">
        <v>2</v>
      </c>
      <c r="I469" s="255"/>
      <c r="J469" s="256">
        <f>ROUND(I469*H469,2)</f>
        <v>0</v>
      </c>
      <c r="K469" s="252" t="s">
        <v>22</v>
      </c>
      <c r="L469" s="257"/>
      <c r="M469" s="258" t="s">
        <v>22</v>
      </c>
      <c r="N469" s="259" t="s">
        <v>47</v>
      </c>
      <c r="O469" s="42"/>
      <c r="P469" s="201">
        <f>O469*H469</f>
        <v>0</v>
      </c>
      <c r="Q469" s="201">
        <v>1.4E-2</v>
      </c>
      <c r="R469" s="201">
        <f>Q469*H469</f>
        <v>2.8000000000000001E-2</v>
      </c>
      <c r="S469" s="201">
        <v>0</v>
      </c>
      <c r="T469" s="202">
        <f>S469*H469</f>
        <v>0</v>
      </c>
      <c r="AR469" s="24" t="s">
        <v>184</v>
      </c>
      <c r="AT469" s="24" t="s">
        <v>315</v>
      </c>
      <c r="AU469" s="24" t="s">
        <v>86</v>
      </c>
      <c r="AY469" s="24" t="s">
        <v>127</v>
      </c>
      <c r="BE469" s="203">
        <f>IF(N469="základní",J469,0)</f>
        <v>0</v>
      </c>
      <c r="BF469" s="203">
        <f>IF(N469="snížená",J469,0)</f>
        <v>0</v>
      </c>
      <c r="BG469" s="203">
        <f>IF(N469="zákl. přenesená",J469,0)</f>
        <v>0</v>
      </c>
      <c r="BH469" s="203">
        <f>IF(N469="sníž. přenesená",J469,0)</f>
        <v>0</v>
      </c>
      <c r="BI469" s="203">
        <f>IF(N469="nulová",J469,0)</f>
        <v>0</v>
      </c>
      <c r="BJ469" s="24" t="s">
        <v>24</v>
      </c>
      <c r="BK469" s="203">
        <f>ROUND(I469*H469,2)</f>
        <v>0</v>
      </c>
      <c r="BL469" s="24" t="s">
        <v>134</v>
      </c>
      <c r="BM469" s="24" t="s">
        <v>648</v>
      </c>
    </row>
    <row r="470" spans="2:65" s="1" customFormat="1" ht="12">
      <c r="B470" s="41"/>
      <c r="C470" s="63"/>
      <c r="D470" s="204" t="s">
        <v>136</v>
      </c>
      <c r="E470" s="63"/>
      <c r="F470" s="205" t="s">
        <v>647</v>
      </c>
      <c r="G470" s="63"/>
      <c r="H470" s="63"/>
      <c r="I470" s="163"/>
      <c r="J470" s="63"/>
      <c r="K470" s="63"/>
      <c r="L470" s="61"/>
      <c r="M470" s="206"/>
      <c r="N470" s="42"/>
      <c r="O470" s="42"/>
      <c r="P470" s="42"/>
      <c r="Q470" s="42"/>
      <c r="R470" s="42"/>
      <c r="S470" s="42"/>
      <c r="T470" s="78"/>
      <c r="AT470" s="24" t="s">
        <v>136</v>
      </c>
      <c r="AU470" s="24" t="s">
        <v>86</v>
      </c>
    </row>
    <row r="471" spans="2:65" s="12" customFormat="1" ht="12">
      <c r="B471" s="217"/>
      <c r="C471" s="218"/>
      <c r="D471" s="204" t="s">
        <v>138</v>
      </c>
      <c r="E471" s="219" t="s">
        <v>22</v>
      </c>
      <c r="F471" s="220" t="s">
        <v>649</v>
      </c>
      <c r="G471" s="218"/>
      <c r="H471" s="221">
        <v>2</v>
      </c>
      <c r="I471" s="222"/>
      <c r="J471" s="218"/>
      <c r="K471" s="218"/>
      <c r="L471" s="223"/>
      <c r="M471" s="224"/>
      <c r="N471" s="225"/>
      <c r="O471" s="225"/>
      <c r="P471" s="225"/>
      <c r="Q471" s="225"/>
      <c r="R471" s="225"/>
      <c r="S471" s="225"/>
      <c r="T471" s="226"/>
      <c r="AT471" s="227" t="s">
        <v>138</v>
      </c>
      <c r="AU471" s="227" t="s">
        <v>86</v>
      </c>
      <c r="AV471" s="12" t="s">
        <v>86</v>
      </c>
      <c r="AW471" s="12" t="s">
        <v>39</v>
      </c>
      <c r="AX471" s="12" t="s">
        <v>24</v>
      </c>
      <c r="AY471" s="227" t="s">
        <v>127</v>
      </c>
    </row>
    <row r="472" spans="2:65" s="1" customFormat="1" ht="16.5" customHeight="1">
      <c r="B472" s="41"/>
      <c r="C472" s="192" t="s">
        <v>650</v>
      </c>
      <c r="D472" s="192" t="s">
        <v>129</v>
      </c>
      <c r="E472" s="193" t="s">
        <v>651</v>
      </c>
      <c r="F472" s="194" t="s">
        <v>652</v>
      </c>
      <c r="G472" s="195" t="s">
        <v>575</v>
      </c>
      <c r="H472" s="196">
        <v>7</v>
      </c>
      <c r="I472" s="197"/>
      <c r="J472" s="198">
        <f>ROUND(I472*H472,2)</f>
        <v>0</v>
      </c>
      <c r="K472" s="194" t="s">
        <v>133</v>
      </c>
      <c r="L472" s="61"/>
      <c r="M472" s="199" t="s">
        <v>22</v>
      </c>
      <c r="N472" s="200" t="s">
        <v>47</v>
      </c>
      <c r="O472" s="42"/>
      <c r="P472" s="201">
        <f>O472*H472</f>
        <v>0</v>
      </c>
      <c r="Q472" s="201">
        <v>0</v>
      </c>
      <c r="R472" s="201">
        <f>Q472*H472</f>
        <v>0</v>
      </c>
      <c r="S472" s="201">
        <v>0</v>
      </c>
      <c r="T472" s="202">
        <f>S472*H472</f>
        <v>0</v>
      </c>
      <c r="AR472" s="24" t="s">
        <v>134</v>
      </c>
      <c r="AT472" s="24" t="s">
        <v>129</v>
      </c>
      <c r="AU472" s="24" t="s">
        <v>86</v>
      </c>
      <c r="AY472" s="24" t="s">
        <v>127</v>
      </c>
      <c r="BE472" s="203">
        <f>IF(N472="základní",J472,0)</f>
        <v>0</v>
      </c>
      <c r="BF472" s="203">
        <f>IF(N472="snížená",J472,0)</f>
        <v>0</v>
      </c>
      <c r="BG472" s="203">
        <f>IF(N472="zákl. přenesená",J472,0)</f>
        <v>0</v>
      </c>
      <c r="BH472" s="203">
        <f>IF(N472="sníž. přenesená",J472,0)</f>
        <v>0</v>
      </c>
      <c r="BI472" s="203">
        <f>IF(N472="nulová",J472,0)</f>
        <v>0</v>
      </c>
      <c r="BJ472" s="24" t="s">
        <v>24</v>
      </c>
      <c r="BK472" s="203">
        <f>ROUND(I472*H472,2)</f>
        <v>0</v>
      </c>
      <c r="BL472" s="24" t="s">
        <v>134</v>
      </c>
      <c r="BM472" s="24" t="s">
        <v>653</v>
      </c>
    </row>
    <row r="473" spans="2:65" s="1" customFormat="1" ht="24">
      <c r="B473" s="41"/>
      <c r="C473" s="63"/>
      <c r="D473" s="204" t="s">
        <v>136</v>
      </c>
      <c r="E473" s="63"/>
      <c r="F473" s="205" t="s">
        <v>654</v>
      </c>
      <c r="G473" s="63"/>
      <c r="H473" s="63"/>
      <c r="I473" s="163"/>
      <c r="J473" s="63"/>
      <c r="K473" s="63"/>
      <c r="L473" s="61"/>
      <c r="M473" s="206"/>
      <c r="N473" s="42"/>
      <c r="O473" s="42"/>
      <c r="P473" s="42"/>
      <c r="Q473" s="42"/>
      <c r="R473" s="42"/>
      <c r="S473" s="42"/>
      <c r="T473" s="78"/>
      <c r="AT473" s="24" t="s">
        <v>136</v>
      </c>
      <c r="AU473" s="24" t="s">
        <v>86</v>
      </c>
    </row>
    <row r="474" spans="2:65" s="1" customFormat="1" ht="25.5" customHeight="1">
      <c r="B474" s="41"/>
      <c r="C474" s="250" t="s">
        <v>655</v>
      </c>
      <c r="D474" s="250" t="s">
        <v>315</v>
      </c>
      <c r="E474" s="251" t="s">
        <v>656</v>
      </c>
      <c r="F474" s="252" t="s">
        <v>657</v>
      </c>
      <c r="G474" s="253" t="s">
        <v>618</v>
      </c>
      <c r="H474" s="254">
        <v>7</v>
      </c>
      <c r="I474" s="255"/>
      <c r="J474" s="256">
        <f>ROUND(I474*H474,2)</f>
        <v>0</v>
      </c>
      <c r="K474" s="252" t="s">
        <v>22</v>
      </c>
      <c r="L474" s="257"/>
      <c r="M474" s="258" t="s">
        <v>22</v>
      </c>
      <c r="N474" s="259" t="s">
        <v>47</v>
      </c>
      <c r="O474" s="42"/>
      <c r="P474" s="201">
        <f>O474*H474</f>
        <v>0</v>
      </c>
      <c r="Q474" s="201">
        <v>9.7999999999999997E-4</v>
      </c>
      <c r="R474" s="201">
        <f>Q474*H474</f>
        <v>6.8599999999999998E-3</v>
      </c>
      <c r="S474" s="201">
        <v>0</v>
      </c>
      <c r="T474" s="202">
        <f>S474*H474</f>
        <v>0</v>
      </c>
      <c r="AR474" s="24" t="s">
        <v>184</v>
      </c>
      <c r="AT474" s="24" t="s">
        <v>315</v>
      </c>
      <c r="AU474" s="24" t="s">
        <v>86</v>
      </c>
      <c r="AY474" s="24" t="s">
        <v>127</v>
      </c>
      <c r="BE474" s="203">
        <f>IF(N474="základní",J474,0)</f>
        <v>0</v>
      </c>
      <c r="BF474" s="203">
        <f>IF(N474="snížená",J474,0)</f>
        <v>0</v>
      </c>
      <c r="BG474" s="203">
        <f>IF(N474="zákl. přenesená",J474,0)</f>
        <v>0</v>
      </c>
      <c r="BH474" s="203">
        <f>IF(N474="sníž. přenesená",J474,0)</f>
        <v>0</v>
      </c>
      <c r="BI474" s="203">
        <f>IF(N474="nulová",J474,0)</f>
        <v>0</v>
      </c>
      <c r="BJ474" s="24" t="s">
        <v>24</v>
      </c>
      <c r="BK474" s="203">
        <f>ROUND(I474*H474,2)</f>
        <v>0</v>
      </c>
      <c r="BL474" s="24" t="s">
        <v>134</v>
      </c>
      <c r="BM474" s="24" t="s">
        <v>658</v>
      </c>
    </row>
    <row r="475" spans="2:65" s="12" customFormat="1" ht="12">
      <c r="B475" s="217"/>
      <c r="C475" s="218"/>
      <c r="D475" s="204" t="s">
        <v>138</v>
      </c>
      <c r="E475" s="219" t="s">
        <v>22</v>
      </c>
      <c r="F475" s="220" t="s">
        <v>599</v>
      </c>
      <c r="G475" s="218"/>
      <c r="H475" s="221">
        <v>7</v>
      </c>
      <c r="I475" s="222"/>
      <c r="J475" s="218"/>
      <c r="K475" s="218"/>
      <c r="L475" s="223"/>
      <c r="M475" s="224"/>
      <c r="N475" s="225"/>
      <c r="O475" s="225"/>
      <c r="P475" s="225"/>
      <c r="Q475" s="225"/>
      <c r="R475" s="225"/>
      <c r="S475" s="225"/>
      <c r="T475" s="226"/>
      <c r="AT475" s="227" t="s">
        <v>138</v>
      </c>
      <c r="AU475" s="227" t="s">
        <v>86</v>
      </c>
      <c r="AV475" s="12" t="s">
        <v>86</v>
      </c>
      <c r="AW475" s="12" t="s">
        <v>39</v>
      </c>
      <c r="AX475" s="12" t="s">
        <v>24</v>
      </c>
      <c r="AY475" s="227" t="s">
        <v>127</v>
      </c>
    </row>
    <row r="476" spans="2:65" s="1" customFormat="1" ht="16.5" customHeight="1">
      <c r="B476" s="41"/>
      <c r="C476" s="192" t="s">
        <v>659</v>
      </c>
      <c r="D476" s="192" t="s">
        <v>129</v>
      </c>
      <c r="E476" s="193" t="s">
        <v>660</v>
      </c>
      <c r="F476" s="194" t="s">
        <v>661</v>
      </c>
      <c r="G476" s="195" t="s">
        <v>575</v>
      </c>
      <c r="H476" s="196">
        <v>2</v>
      </c>
      <c r="I476" s="197"/>
      <c r="J476" s="198">
        <f>ROUND(I476*H476,2)</f>
        <v>0</v>
      </c>
      <c r="K476" s="194" t="s">
        <v>133</v>
      </c>
      <c r="L476" s="61"/>
      <c r="M476" s="199" t="s">
        <v>22</v>
      </c>
      <c r="N476" s="200" t="s">
        <v>47</v>
      </c>
      <c r="O476" s="42"/>
      <c r="P476" s="201">
        <f>O476*H476</f>
        <v>0</v>
      </c>
      <c r="Q476" s="201">
        <v>0.32906000000000002</v>
      </c>
      <c r="R476" s="201">
        <f>Q476*H476</f>
        <v>0.65812000000000004</v>
      </c>
      <c r="S476" s="201">
        <v>0</v>
      </c>
      <c r="T476" s="202">
        <f>S476*H476</f>
        <v>0</v>
      </c>
      <c r="AR476" s="24" t="s">
        <v>134</v>
      </c>
      <c r="AT476" s="24" t="s">
        <v>129</v>
      </c>
      <c r="AU476" s="24" t="s">
        <v>86</v>
      </c>
      <c r="AY476" s="24" t="s">
        <v>127</v>
      </c>
      <c r="BE476" s="203">
        <f>IF(N476="základní",J476,0)</f>
        <v>0</v>
      </c>
      <c r="BF476" s="203">
        <f>IF(N476="snížená",J476,0)</f>
        <v>0</v>
      </c>
      <c r="BG476" s="203">
        <f>IF(N476="zákl. přenesená",J476,0)</f>
        <v>0</v>
      </c>
      <c r="BH476" s="203">
        <f>IF(N476="sníž. přenesená",J476,0)</f>
        <v>0</v>
      </c>
      <c r="BI476" s="203">
        <f>IF(N476="nulová",J476,0)</f>
        <v>0</v>
      </c>
      <c r="BJ476" s="24" t="s">
        <v>24</v>
      </c>
      <c r="BK476" s="203">
        <f>ROUND(I476*H476,2)</f>
        <v>0</v>
      </c>
      <c r="BL476" s="24" t="s">
        <v>134</v>
      </c>
      <c r="BM476" s="24" t="s">
        <v>662</v>
      </c>
    </row>
    <row r="477" spans="2:65" s="1" customFormat="1" ht="12">
      <c r="B477" s="41"/>
      <c r="C477" s="63"/>
      <c r="D477" s="204" t="s">
        <v>136</v>
      </c>
      <c r="E477" s="63"/>
      <c r="F477" s="205" t="s">
        <v>661</v>
      </c>
      <c r="G477" s="63"/>
      <c r="H477" s="63"/>
      <c r="I477" s="163"/>
      <c r="J477" s="63"/>
      <c r="K477" s="63"/>
      <c r="L477" s="61"/>
      <c r="M477" s="206"/>
      <c r="N477" s="42"/>
      <c r="O477" s="42"/>
      <c r="P477" s="42"/>
      <c r="Q477" s="42"/>
      <c r="R477" s="42"/>
      <c r="S477" s="42"/>
      <c r="T477" s="78"/>
      <c r="AT477" s="24" t="s">
        <v>136</v>
      </c>
      <c r="AU477" s="24" t="s">
        <v>86</v>
      </c>
    </row>
    <row r="478" spans="2:65" s="1" customFormat="1" ht="16.5" customHeight="1">
      <c r="B478" s="41"/>
      <c r="C478" s="250" t="s">
        <v>663</v>
      </c>
      <c r="D478" s="250" t="s">
        <v>315</v>
      </c>
      <c r="E478" s="251" t="s">
        <v>664</v>
      </c>
      <c r="F478" s="252" t="s">
        <v>665</v>
      </c>
      <c r="G478" s="253" t="s">
        <v>591</v>
      </c>
      <c r="H478" s="254">
        <v>2</v>
      </c>
      <c r="I478" s="255"/>
      <c r="J478" s="256">
        <f>ROUND(I478*H478,2)</f>
        <v>0</v>
      </c>
      <c r="K478" s="252" t="s">
        <v>22</v>
      </c>
      <c r="L478" s="257"/>
      <c r="M478" s="258" t="s">
        <v>22</v>
      </c>
      <c r="N478" s="259" t="s">
        <v>47</v>
      </c>
      <c r="O478" s="42"/>
      <c r="P478" s="201">
        <f>O478*H478</f>
        <v>0</v>
      </c>
      <c r="Q478" s="201">
        <v>2.1000000000000001E-2</v>
      </c>
      <c r="R478" s="201">
        <f>Q478*H478</f>
        <v>4.2000000000000003E-2</v>
      </c>
      <c r="S478" s="201">
        <v>0</v>
      </c>
      <c r="T478" s="202">
        <f>S478*H478</f>
        <v>0</v>
      </c>
      <c r="AR478" s="24" t="s">
        <v>184</v>
      </c>
      <c r="AT478" s="24" t="s">
        <v>315</v>
      </c>
      <c r="AU478" s="24" t="s">
        <v>86</v>
      </c>
      <c r="AY478" s="24" t="s">
        <v>127</v>
      </c>
      <c r="BE478" s="203">
        <f>IF(N478="základní",J478,0)</f>
        <v>0</v>
      </c>
      <c r="BF478" s="203">
        <f>IF(N478="snížená",J478,0)</f>
        <v>0</v>
      </c>
      <c r="BG478" s="203">
        <f>IF(N478="zákl. přenesená",J478,0)</f>
        <v>0</v>
      </c>
      <c r="BH478" s="203">
        <f>IF(N478="sníž. přenesená",J478,0)</f>
        <v>0</v>
      </c>
      <c r="BI478" s="203">
        <f>IF(N478="nulová",J478,0)</f>
        <v>0</v>
      </c>
      <c r="BJ478" s="24" t="s">
        <v>24</v>
      </c>
      <c r="BK478" s="203">
        <f>ROUND(I478*H478,2)</f>
        <v>0</v>
      </c>
      <c r="BL478" s="24" t="s">
        <v>134</v>
      </c>
      <c r="BM478" s="24" t="s">
        <v>666</v>
      </c>
    </row>
    <row r="479" spans="2:65" s="1" customFormat="1" ht="12">
      <c r="B479" s="41"/>
      <c r="C479" s="63"/>
      <c r="D479" s="204" t="s">
        <v>136</v>
      </c>
      <c r="E479" s="63"/>
      <c r="F479" s="205" t="s">
        <v>667</v>
      </c>
      <c r="G479" s="63"/>
      <c r="H479" s="63"/>
      <c r="I479" s="163"/>
      <c r="J479" s="63"/>
      <c r="K479" s="63"/>
      <c r="L479" s="61"/>
      <c r="M479" s="206"/>
      <c r="N479" s="42"/>
      <c r="O479" s="42"/>
      <c r="P479" s="42"/>
      <c r="Q479" s="42"/>
      <c r="R479" s="42"/>
      <c r="S479" s="42"/>
      <c r="T479" s="78"/>
      <c r="AT479" s="24" t="s">
        <v>136</v>
      </c>
      <c r="AU479" s="24" t="s">
        <v>86</v>
      </c>
    </row>
    <row r="480" spans="2:65" s="12" customFormat="1" ht="12">
      <c r="B480" s="217"/>
      <c r="C480" s="218"/>
      <c r="D480" s="204" t="s">
        <v>138</v>
      </c>
      <c r="E480" s="219" t="s">
        <v>22</v>
      </c>
      <c r="F480" s="220" t="s">
        <v>649</v>
      </c>
      <c r="G480" s="218"/>
      <c r="H480" s="221">
        <v>2</v>
      </c>
      <c r="I480" s="222"/>
      <c r="J480" s="218"/>
      <c r="K480" s="218"/>
      <c r="L480" s="223"/>
      <c r="M480" s="224"/>
      <c r="N480" s="225"/>
      <c r="O480" s="225"/>
      <c r="P480" s="225"/>
      <c r="Q480" s="225"/>
      <c r="R480" s="225"/>
      <c r="S480" s="225"/>
      <c r="T480" s="226"/>
      <c r="AT480" s="227" t="s">
        <v>138</v>
      </c>
      <c r="AU480" s="227" t="s">
        <v>86</v>
      </c>
      <c r="AV480" s="12" t="s">
        <v>86</v>
      </c>
      <c r="AW480" s="12" t="s">
        <v>39</v>
      </c>
      <c r="AX480" s="12" t="s">
        <v>24</v>
      </c>
      <c r="AY480" s="227" t="s">
        <v>127</v>
      </c>
    </row>
    <row r="481" spans="2:65" s="1" customFormat="1" ht="16.5" customHeight="1">
      <c r="B481" s="41"/>
      <c r="C481" s="250" t="s">
        <v>668</v>
      </c>
      <c r="D481" s="250" t="s">
        <v>315</v>
      </c>
      <c r="E481" s="251" t="s">
        <v>669</v>
      </c>
      <c r="F481" s="252" t="s">
        <v>670</v>
      </c>
      <c r="G481" s="253" t="s">
        <v>591</v>
      </c>
      <c r="H481" s="254">
        <v>2</v>
      </c>
      <c r="I481" s="255"/>
      <c r="J481" s="256">
        <f>ROUND(I481*H481,2)</f>
        <v>0</v>
      </c>
      <c r="K481" s="252" t="s">
        <v>22</v>
      </c>
      <c r="L481" s="257"/>
      <c r="M481" s="258" t="s">
        <v>22</v>
      </c>
      <c r="N481" s="259" t="s">
        <v>47</v>
      </c>
      <c r="O481" s="42"/>
      <c r="P481" s="201">
        <f>O481*H481</f>
        <v>0</v>
      </c>
      <c r="Q481" s="201">
        <v>1E-3</v>
      </c>
      <c r="R481" s="201">
        <f>Q481*H481</f>
        <v>2E-3</v>
      </c>
      <c r="S481" s="201">
        <v>0</v>
      </c>
      <c r="T481" s="202">
        <f>S481*H481</f>
        <v>0</v>
      </c>
      <c r="AR481" s="24" t="s">
        <v>184</v>
      </c>
      <c r="AT481" s="24" t="s">
        <v>315</v>
      </c>
      <c r="AU481" s="24" t="s">
        <v>86</v>
      </c>
      <c r="AY481" s="24" t="s">
        <v>127</v>
      </c>
      <c r="BE481" s="203">
        <f>IF(N481="základní",J481,0)</f>
        <v>0</v>
      </c>
      <c r="BF481" s="203">
        <f>IF(N481="snížená",J481,0)</f>
        <v>0</v>
      </c>
      <c r="BG481" s="203">
        <f>IF(N481="zákl. přenesená",J481,0)</f>
        <v>0</v>
      </c>
      <c r="BH481" s="203">
        <f>IF(N481="sníž. přenesená",J481,0)</f>
        <v>0</v>
      </c>
      <c r="BI481" s="203">
        <f>IF(N481="nulová",J481,0)</f>
        <v>0</v>
      </c>
      <c r="BJ481" s="24" t="s">
        <v>24</v>
      </c>
      <c r="BK481" s="203">
        <f>ROUND(I481*H481,2)</f>
        <v>0</v>
      </c>
      <c r="BL481" s="24" t="s">
        <v>134</v>
      </c>
      <c r="BM481" s="24" t="s">
        <v>671</v>
      </c>
    </row>
    <row r="482" spans="2:65" s="1" customFormat="1" ht="12">
      <c r="B482" s="41"/>
      <c r="C482" s="63"/>
      <c r="D482" s="204" t="s">
        <v>136</v>
      </c>
      <c r="E482" s="63"/>
      <c r="F482" s="205" t="s">
        <v>672</v>
      </c>
      <c r="G482" s="63"/>
      <c r="H482" s="63"/>
      <c r="I482" s="163"/>
      <c r="J482" s="63"/>
      <c r="K482" s="63"/>
      <c r="L482" s="61"/>
      <c r="M482" s="206"/>
      <c r="N482" s="42"/>
      <c r="O482" s="42"/>
      <c r="P482" s="42"/>
      <c r="Q482" s="42"/>
      <c r="R482" s="42"/>
      <c r="S482" s="42"/>
      <c r="T482" s="78"/>
      <c r="AT482" s="24" t="s">
        <v>136</v>
      </c>
      <c r="AU482" s="24" t="s">
        <v>86</v>
      </c>
    </row>
    <row r="483" spans="2:65" s="12" customFormat="1" ht="12">
      <c r="B483" s="217"/>
      <c r="C483" s="218"/>
      <c r="D483" s="204" t="s">
        <v>138</v>
      </c>
      <c r="E483" s="219" t="s">
        <v>22</v>
      </c>
      <c r="F483" s="220" t="s">
        <v>649</v>
      </c>
      <c r="G483" s="218"/>
      <c r="H483" s="221">
        <v>2</v>
      </c>
      <c r="I483" s="222"/>
      <c r="J483" s="218"/>
      <c r="K483" s="218"/>
      <c r="L483" s="223"/>
      <c r="M483" s="224"/>
      <c r="N483" s="225"/>
      <c r="O483" s="225"/>
      <c r="P483" s="225"/>
      <c r="Q483" s="225"/>
      <c r="R483" s="225"/>
      <c r="S483" s="225"/>
      <c r="T483" s="226"/>
      <c r="AT483" s="227" t="s">
        <v>138</v>
      </c>
      <c r="AU483" s="227" t="s">
        <v>86</v>
      </c>
      <c r="AV483" s="12" t="s">
        <v>86</v>
      </c>
      <c r="AW483" s="12" t="s">
        <v>39</v>
      </c>
      <c r="AX483" s="12" t="s">
        <v>24</v>
      </c>
      <c r="AY483" s="227" t="s">
        <v>127</v>
      </c>
    </row>
    <row r="484" spans="2:65" s="1" customFormat="1" ht="16.5" customHeight="1">
      <c r="B484" s="41"/>
      <c r="C484" s="192" t="s">
        <v>673</v>
      </c>
      <c r="D484" s="192" t="s">
        <v>129</v>
      </c>
      <c r="E484" s="193" t="s">
        <v>674</v>
      </c>
      <c r="F484" s="194" t="s">
        <v>675</v>
      </c>
      <c r="G484" s="195" t="s">
        <v>575</v>
      </c>
      <c r="H484" s="196">
        <v>11</v>
      </c>
      <c r="I484" s="197"/>
      <c r="J484" s="198">
        <f>ROUND(I484*H484,2)</f>
        <v>0</v>
      </c>
      <c r="K484" s="194" t="s">
        <v>133</v>
      </c>
      <c r="L484" s="61"/>
      <c r="M484" s="199" t="s">
        <v>22</v>
      </c>
      <c r="N484" s="200" t="s">
        <v>47</v>
      </c>
      <c r="O484" s="42"/>
      <c r="P484" s="201">
        <f>O484*H484</f>
        <v>0</v>
      </c>
      <c r="Q484" s="201">
        <v>0.12303</v>
      </c>
      <c r="R484" s="201">
        <f>Q484*H484</f>
        <v>1.3533299999999999</v>
      </c>
      <c r="S484" s="201">
        <v>0</v>
      </c>
      <c r="T484" s="202">
        <f>S484*H484</f>
        <v>0</v>
      </c>
      <c r="AR484" s="24" t="s">
        <v>134</v>
      </c>
      <c r="AT484" s="24" t="s">
        <v>129</v>
      </c>
      <c r="AU484" s="24" t="s">
        <v>86</v>
      </c>
      <c r="AY484" s="24" t="s">
        <v>127</v>
      </c>
      <c r="BE484" s="203">
        <f>IF(N484="základní",J484,0)</f>
        <v>0</v>
      </c>
      <c r="BF484" s="203">
        <f>IF(N484="snížená",J484,0)</f>
        <v>0</v>
      </c>
      <c r="BG484" s="203">
        <f>IF(N484="zákl. přenesená",J484,0)</f>
        <v>0</v>
      </c>
      <c r="BH484" s="203">
        <f>IF(N484="sníž. přenesená",J484,0)</f>
        <v>0</v>
      </c>
      <c r="BI484" s="203">
        <f>IF(N484="nulová",J484,0)</f>
        <v>0</v>
      </c>
      <c r="BJ484" s="24" t="s">
        <v>24</v>
      </c>
      <c r="BK484" s="203">
        <f>ROUND(I484*H484,2)</f>
        <v>0</v>
      </c>
      <c r="BL484" s="24" t="s">
        <v>134</v>
      </c>
      <c r="BM484" s="24" t="s">
        <v>676</v>
      </c>
    </row>
    <row r="485" spans="2:65" s="1" customFormat="1" ht="12">
      <c r="B485" s="41"/>
      <c r="C485" s="63"/>
      <c r="D485" s="204" t="s">
        <v>136</v>
      </c>
      <c r="E485" s="63"/>
      <c r="F485" s="205" t="s">
        <v>675</v>
      </c>
      <c r="G485" s="63"/>
      <c r="H485" s="63"/>
      <c r="I485" s="163"/>
      <c r="J485" s="63"/>
      <c r="K485" s="63"/>
      <c r="L485" s="61"/>
      <c r="M485" s="206"/>
      <c r="N485" s="42"/>
      <c r="O485" s="42"/>
      <c r="P485" s="42"/>
      <c r="Q485" s="42"/>
      <c r="R485" s="42"/>
      <c r="S485" s="42"/>
      <c r="T485" s="78"/>
      <c r="AT485" s="24" t="s">
        <v>136</v>
      </c>
      <c r="AU485" s="24" t="s">
        <v>86</v>
      </c>
    </row>
    <row r="486" spans="2:65" s="1" customFormat="1" ht="16.5" customHeight="1">
      <c r="B486" s="41"/>
      <c r="C486" s="250" t="s">
        <v>677</v>
      </c>
      <c r="D486" s="250" t="s">
        <v>315</v>
      </c>
      <c r="E486" s="251" t="s">
        <v>678</v>
      </c>
      <c r="F486" s="252" t="s">
        <v>679</v>
      </c>
      <c r="G486" s="253" t="s">
        <v>591</v>
      </c>
      <c r="H486" s="254">
        <v>4</v>
      </c>
      <c r="I486" s="255"/>
      <c r="J486" s="256">
        <f>ROUND(I486*H486,2)</f>
        <v>0</v>
      </c>
      <c r="K486" s="252" t="s">
        <v>22</v>
      </c>
      <c r="L486" s="257"/>
      <c r="M486" s="258" t="s">
        <v>22</v>
      </c>
      <c r="N486" s="259" t="s">
        <v>47</v>
      </c>
      <c r="O486" s="42"/>
      <c r="P486" s="201">
        <f>O486*H486</f>
        <v>0</v>
      </c>
      <c r="Q486" s="201">
        <v>1.123E-2</v>
      </c>
      <c r="R486" s="201">
        <f>Q486*H486</f>
        <v>4.4920000000000002E-2</v>
      </c>
      <c r="S486" s="201">
        <v>0</v>
      </c>
      <c r="T486" s="202">
        <f>S486*H486</f>
        <v>0</v>
      </c>
      <c r="AR486" s="24" t="s">
        <v>184</v>
      </c>
      <c r="AT486" s="24" t="s">
        <v>315</v>
      </c>
      <c r="AU486" s="24" t="s">
        <v>86</v>
      </c>
      <c r="AY486" s="24" t="s">
        <v>127</v>
      </c>
      <c r="BE486" s="203">
        <f>IF(N486="základní",J486,0)</f>
        <v>0</v>
      </c>
      <c r="BF486" s="203">
        <f>IF(N486="snížená",J486,0)</f>
        <v>0</v>
      </c>
      <c r="BG486" s="203">
        <f>IF(N486="zákl. přenesená",J486,0)</f>
        <v>0</v>
      </c>
      <c r="BH486" s="203">
        <f>IF(N486="sníž. přenesená",J486,0)</f>
        <v>0</v>
      </c>
      <c r="BI486" s="203">
        <f>IF(N486="nulová",J486,0)</f>
        <v>0</v>
      </c>
      <c r="BJ486" s="24" t="s">
        <v>24</v>
      </c>
      <c r="BK486" s="203">
        <f>ROUND(I486*H486,2)</f>
        <v>0</v>
      </c>
      <c r="BL486" s="24" t="s">
        <v>134</v>
      </c>
      <c r="BM486" s="24" t="s">
        <v>680</v>
      </c>
    </row>
    <row r="487" spans="2:65" s="1" customFormat="1" ht="12">
      <c r="B487" s="41"/>
      <c r="C487" s="63"/>
      <c r="D487" s="204" t="s">
        <v>136</v>
      </c>
      <c r="E487" s="63"/>
      <c r="F487" s="205" t="s">
        <v>681</v>
      </c>
      <c r="G487" s="63"/>
      <c r="H487" s="63"/>
      <c r="I487" s="163"/>
      <c r="J487" s="63"/>
      <c r="K487" s="63"/>
      <c r="L487" s="61"/>
      <c r="M487" s="206"/>
      <c r="N487" s="42"/>
      <c r="O487" s="42"/>
      <c r="P487" s="42"/>
      <c r="Q487" s="42"/>
      <c r="R487" s="42"/>
      <c r="S487" s="42"/>
      <c r="T487" s="78"/>
      <c r="AT487" s="24" t="s">
        <v>136</v>
      </c>
      <c r="AU487" s="24" t="s">
        <v>86</v>
      </c>
    </row>
    <row r="488" spans="2:65" s="12" customFormat="1" ht="12">
      <c r="B488" s="217"/>
      <c r="C488" s="218"/>
      <c r="D488" s="204" t="s">
        <v>138</v>
      </c>
      <c r="E488" s="219" t="s">
        <v>22</v>
      </c>
      <c r="F488" s="220" t="s">
        <v>682</v>
      </c>
      <c r="G488" s="218"/>
      <c r="H488" s="221">
        <v>4</v>
      </c>
      <c r="I488" s="222"/>
      <c r="J488" s="218"/>
      <c r="K488" s="218"/>
      <c r="L488" s="223"/>
      <c r="M488" s="224"/>
      <c r="N488" s="225"/>
      <c r="O488" s="225"/>
      <c r="P488" s="225"/>
      <c r="Q488" s="225"/>
      <c r="R488" s="225"/>
      <c r="S488" s="225"/>
      <c r="T488" s="226"/>
      <c r="AT488" s="227" t="s">
        <v>138</v>
      </c>
      <c r="AU488" s="227" t="s">
        <v>86</v>
      </c>
      <c r="AV488" s="12" t="s">
        <v>86</v>
      </c>
      <c r="AW488" s="12" t="s">
        <v>39</v>
      </c>
      <c r="AX488" s="12" t="s">
        <v>24</v>
      </c>
      <c r="AY488" s="227" t="s">
        <v>127</v>
      </c>
    </row>
    <row r="489" spans="2:65" s="1" customFormat="1" ht="16.5" customHeight="1">
      <c r="B489" s="41"/>
      <c r="C489" s="250" t="s">
        <v>683</v>
      </c>
      <c r="D489" s="250" t="s">
        <v>315</v>
      </c>
      <c r="E489" s="251" t="s">
        <v>684</v>
      </c>
      <c r="F489" s="252" t="s">
        <v>685</v>
      </c>
      <c r="G489" s="253" t="s">
        <v>591</v>
      </c>
      <c r="H489" s="254">
        <v>4</v>
      </c>
      <c r="I489" s="255"/>
      <c r="J489" s="256">
        <f>ROUND(I489*H489,2)</f>
        <v>0</v>
      </c>
      <c r="K489" s="252" t="s">
        <v>22</v>
      </c>
      <c r="L489" s="257"/>
      <c r="M489" s="258" t="s">
        <v>22</v>
      </c>
      <c r="N489" s="259" t="s">
        <v>47</v>
      </c>
      <c r="O489" s="42"/>
      <c r="P489" s="201">
        <f>O489*H489</f>
        <v>0</v>
      </c>
      <c r="Q489" s="201">
        <v>6.4999999999999997E-4</v>
      </c>
      <c r="R489" s="201">
        <f>Q489*H489</f>
        <v>2.5999999999999999E-3</v>
      </c>
      <c r="S489" s="201">
        <v>0</v>
      </c>
      <c r="T489" s="202">
        <f>S489*H489</f>
        <v>0</v>
      </c>
      <c r="AR489" s="24" t="s">
        <v>184</v>
      </c>
      <c r="AT489" s="24" t="s">
        <v>315</v>
      </c>
      <c r="AU489" s="24" t="s">
        <v>86</v>
      </c>
      <c r="AY489" s="24" t="s">
        <v>127</v>
      </c>
      <c r="BE489" s="203">
        <f>IF(N489="základní",J489,0)</f>
        <v>0</v>
      </c>
      <c r="BF489" s="203">
        <f>IF(N489="snížená",J489,0)</f>
        <v>0</v>
      </c>
      <c r="BG489" s="203">
        <f>IF(N489="zákl. přenesená",J489,0)</f>
        <v>0</v>
      </c>
      <c r="BH489" s="203">
        <f>IF(N489="sníž. přenesená",J489,0)</f>
        <v>0</v>
      </c>
      <c r="BI489" s="203">
        <f>IF(N489="nulová",J489,0)</f>
        <v>0</v>
      </c>
      <c r="BJ489" s="24" t="s">
        <v>24</v>
      </c>
      <c r="BK489" s="203">
        <f>ROUND(I489*H489,2)</f>
        <v>0</v>
      </c>
      <c r="BL489" s="24" t="s">
        <v>134</v>
      </c>
      <c r="BM489" s="24" t="s">
        <v>686</v>
      </c>
    </row>
    <row r="490" spans="2:65" s="1" customFormat="1" ht="12">
      <c r="B490" s="41"/>
      <c r="C490" s="63"/>
      <c r="D490" s="204" t="s">
        <v>136</v>
      </c>
      <c r="E490" s="63"/>
      <c r="F490" s="205" t="s">
        <v>687</v>
      </c>
      <c r="G490" s="63"/>
      <c r="H490" s="63"/>
      <c r="I490" s="163"/>
      <c r="J490" s="63"/>
      <c r="K490" s="63"/>
      <c r="L490" s="61"/>
      <c r="M490" s="206"/>
      <c r="N490" s="42"/>
      <c r="O490" s="42"/>
      <c r="P490" s="42"/>
      <c r="Q490" s="42"/>
      <c r="R490" s="42"/>
      <c r="S490" s="42"/>
      <c r="T490" s="78"/>
      <c r="AT490" s="24" t="s">
        <v>136</v>
      </c>
      <c r="AU490" s="24" t="s">
        <v>86</v>
      </c>
    </row>
    <row r="491" spans="2:65" s="12" customFormat="1" ht="12">
      <c r="B491" s="217"/>
      <c r="C491" s="218"/>
      <c r="D491" s="204" t="s">
        <v>138</v>
      </c>
      <c r="E491" s="219" t="s">
        <v>22</v>
      </c>
      <c r="F491" s="220" t="s">
        <v>682</v>
      </c>
      <c r="G491" s="218"/>
      <c r="H491" s="221">
        <v>4</v>
      </c>
      <c r="I491" s="222"/>
      <c r="J491" s="218"/>
      <c r="K491" s="218"/>
      <c r="L491" s="223"/>
      <c r="M491" s="224"/>
      <c r="N491" s="225"/>
      <c r="O491" s="225"/>
      <c r="P491" s="225"/>
      <c r="Q491" s="225"/>
      <c r="R491" s="225"/>
      <c r="S491" s="225"/>
      <c r="T491" s="226"/>
      <c r="AT491" s="227" t="s">
        <v>138</v>
      </c>
      <c r="AU491" s="227" t="s">
        <v>86</v>
      </c>
      <c r="AV491" s="12" t="s">
        <v>86</v>
      </c>
      <c r="AW491" s="12" t="s">
        <v>39</v>
      </c>
      <c r="AX491" s="12" t="s">
        <v>24</v>
      </c>
      <c r="AY491" s="227" t="s">
        <v>127</v>
      </c>
    </row>
    <row r="492" spans="2:65" s="1" customFormat="1" ht="16.5" customHeight="1">
      <c r="B492" s="41"/>
      <c r="C492" s="250" t="s">
        <v>688</v>
      </c>
      <c r="D492" s="250" t="s">
        <v>315</v>
      </c>
      <c r="E492" s="251" t="s">
        <v>689</v>
      </c>
      <c r="F492" s="252" t="s">
        <v>690</v>
      </c>
      <c r="G492" s="253" t="s">
        <v>618</v>
      </c>
      <c r="H492" s="254">
        <v>7</v>
      </c>
      <c r="I492" s="255"/>
      <c r="J492" s="256">
        <f>ROUND(I492*H492,2)</f>
        <v>0</v>
      </c>
      <c r="K492" s="252" t="s">
        <v>22</v>
      </c>
      <c r="L492" s="257"/>
      <c r="M492" s="258" t="s">
        <v>22</v>
      </c>
      <c r="N492" s="259" t="s">
        <v>47</v>
      </c>
      <c r="O492" s="42"/>
      <c r="P492" s="201">
        <f>O492*H492</f>
        <v>0</v>
      </c>
      <c r="Q492" s="201">
        <v>4.7999999999999996E-3</v>
      </c>
      <c r="R492" s="201">
        <f>Q492*H492</f>
        <v>3.3599999999999998E-2</v>
      </c>
      <c r="S492" s="201">
        <v>0</v>
      </c>
      <c r="T492" s="202">
        <f>S492*H492</f>
        <v>0</v>
      </c>
      <c r="AR492" s="24" t="s">
        <v>184</v>
      </c>
      <c r="AT492" s="24" t="s">
        <v>315</v>
      </c>
      <c r="AU492" s="24" t="s">
        <v>86</v>
      </c>
      <c r="AY492" s="24" t="s">
        <v>127</v>
      </c>
      <c r="BE492" s="203">
        <f>IF(N492="základní",J492,0)</f>
        <v>0</v>
      </c>
      <c r="BF492" s="203">
        <f>IF(N492="snížená",J492,0)</f>
        <v>0</v>
      </c>
      <c r="BG492" s="203">
        <f>IF(N492="zákl. přenesená",J492,0)</f>
        <v>0</v>
      </c>
      <c r="BH492" s="203">
        <f>IF(N492="sníž. přenesená",J492,0)</f>
        <v>0</v>
      </c>
      <c r="BI492" s="203">
        <f>IF(N492="nulová",J492,0)</f>
        <v>0</v>
      </c>
      <c r="BJ492" s="24" t="s">
        <v>24</v>
      </c>
      <c r="BK492" s="203">
        <f>ROUND(I492*H492,2)</f>
        <v>0</v>
      </c>
      <c r="BL492" s="24" t="s">
        <v>134</v>
      </c>
      <c r="BM492" s="24" t="s">
        <v>691</v>
      </c>
    </row>
    <row r="493" spans="2:65" s="12" customFormat="1" ht="12">
      <c r="B493" s="217"/>
      <c r="C493" s="218"/>
      <c r="D493" s="204" t="s">
        <v>138</v>
      </c>
      <c r="E493" s="219" t="s">
        <v>22</v>
      </c>
      <c r="F493" s="220" t="s">
        <v>599</v>
      </c>
      <c r="G493" s="218"/>
      <c r="H493" s="221">
        <v>7</v>
      </c>
      <c r="I493" s="222"/>
      <c r="J493" s="218"/>
      <c r="K493" s="218"/>
      <c r="L493" s="223"/>
      <c r="M493" s="224"/>
      <c r="N493" s="225"/>
      <c r="O493" s="225"/>
      <c r="P493" s="225"/>
      <c r="Q493" s="225"/>
      <c r="R493" s="225"/>
      <c r="S493" s="225"/>
      <c r="T493" s="226"/>
      <c r="AT493" s="227" t="s">
        <v>138</v>
      </c>
      <c r="AU493" s="227" t="s">
        <v>86</v>
      </c>
      <c r="AV493" s="12" t="s">
        <v>86</v>
      </c>
      <c r="AW493" s="12" t="s">
        <v>39</v>
      </c>
      <c r="AX493" s="12" t="s">
        <v>24</v>
      </c>
      <c r="AY493" s="227" t="s">
        <v>127</v>
      </c>
    </row>
    <row r="494" spans="2:65" s="1" customFormat="1" ht="16.5" customHeight="1">
      <c r="B494" s="41"/>
      <c r="C494" s="250" t="s">
        <v>692</v>
      </c>
      <c r="D494" s="250" t="s">
        <v>315</v>
      </c>
      <c r="E494" s="251" t="s">
        <v>693</v>
      </c>
      <c r="F494" s="252" t="s">
        <v>694</v>
      </c>
      <c r="G494" s="253" t="s">
        <v>591</v>
      </c>
      <c r="H494" s="254">
        <v>6</v>
      </c>
      <c r="I494" s="255"/>
      <c r="J494" s="256">
        <f>ROUND(I494*H494,2)</f>
        <v>0</v>
      </c>
      <c r="K494" s="252" t="s">
        <v>22</v>
      </c>
      <c r="L494" s="257"/>
      <c r="M494" s="258" t="s">
        <v>22</v>
      </c>
      <c r="N494" s="259" t="s">
        <v>47</v>
      </c>
      <c r="O494" s="42"/>
      <c r="P494" s="201">
        <f>O494*H494</f>
        <v>0</v>
      </c>
      <c r="Q494" s="201">
        <v>7.3000000000000001E-3</v>
      </c>
      <c r="R494" s="201">
        <f>Q494*H494</f>
        <v>4.3799999999999999E-2</v>
      </c>
      <c r="S494" s="201">
        <v>0</v>
      </c>
      <c r="T494" s="202">
        <f>S494*H494</f>
        <v>0</v>
      </c>
      <c r="AR494" s="24" t="s">
        <v>184</v>
      </c>
      <c r="AT494" s="24" t="s">
        <v>315</v>
      </c>
      <c r="AU494" s="24" t="s">
        <v>86</v>
      </c>
      <c r="AY494" s="24" t="s">
        <v>127</v>
      </c>
      <c r="BE494" s="203">
        <f>IF(N494="základní",J494,0)</f>
        <v>0</v>
      </c>
      <c r="BF494" s="203">
        <f>IF(N494="snížená",J494,0)</f>
        <v>0</v>
      </c>
      <c r="BG494" s="203">
        <f>IF(N494="zákl. přenesená",J494,0)</f>
        <v>0</v>
      </c>
      <c r="BH494" s="203">
        <f>IF(N494="sníž. přenesená",J494,0)</f>
        <v>0</v>
      </c>
      <c r="BI494" s="203">
        <f>IF(N494="nulová",J494,0)</f>
        <v>0</v>
      </c>
      <c r="BJ494" s="24" t="s">
        <v>24</v>
      </c>
      <c r="BK494" s="203">
        <f>ROUND(I494*H494,2)</f>
        <v>0</v>
      </c>
      <c r="BL494" s="24" t="s">
        <v>134</v>
      </c>
      <c r="BM494" s="24" t="s">
        <v>695</v>
      </c>
    </row>
    <row r="495" spans="2:65" s="1" customFormat="1" ht="12">
      <c r="B495" s="41"/>
      <c r="C495" s="63"/>
      <c r="D495" s="204" t="s">
        <v>136</v>
      </c>
      <c r="E495" s="63"/>
      <c r="F495" s="205" t="s">
        <v>696</v>
      </c>
      <c r="G495" s="63"/>
      <c r="H495" s="63"/>
      <c r="I495" s="163"/>
      <c r="J495" s="63"/>
      <c r="K495" s="63"/>
      <c r="L495" s="61"/>
      <c r="M495" s="206"/>
      <c r="N495" s="42"/>
      <c r="O495" s="42"/>
      <c r="P495" s="42"/>
      <c r="Q495" s="42"/>
      <c r="R495" s="42"/>
      <c r="S495" s="42"/>
      <c r="T495" s="78"/>
      <c r="AT495" s="24" t="s">
        <v>136</v>
      </c>
      <c r="AU495" s="24" t="s">
        <v>86</v>
      </c>
    </row>
    <row r="496" spans="2:65" s="12" customFormat="1" ht="12">
      <c r="B496" s="217"/>
      <c r="C496" s="218"/>
      <c r="D496" s="204" t="s">
        <v>138</v>
      </c>
      <c r="E496" s="219" t="s">
        <v>22</v>
      </c>
      <c r="F496" s="220" t="s">
        <v>620</v>
      </c>
      <c r="G496" s="218"/>
      <c r="H496" s="221">
        <v>6</v>
      </c>
      <c r="I496" s="222"/>
      <c r="J496" s="218"/>
      <c r="K496" s="218"/>
      <c r="L496" s="223"/>
      <c r="M496" s="224"/>
      <c r="N496" s="225"/>
      <c r="O496" s="225"/>
      <c r="P496" s="225"/>
      <c r="Q496" s="225"/>
      <c r="R496" s="225"/>
      <c r="S496" s="225"/>
      <c r="T496" s="226"/>
      <c r="AT496" s="227" t="s">
        <v>138</v>
      </c>
      <c r="AU496" s="227" t="s">
        <v>86</v>
      </c>
      <c r="AV496" s="12" t="s">
        <v>86</v>
      </c>
      <c r="AW496" s="12" t="s">
        <v>39</v>
      </c>
      <c r="AX496" s="12" t="s">
        <v>24</v>
      </c>
      <c r="AY496" s="227" t="s">
        <v>127</v>
      </c>
    </row>
    <row r="497" spans="2:65" s="1" customFormat="1" ht="16.5" customHeight="1">
      <c r="B497" s="41"/>
      <c r="C497" s="250" t="s">
        <v>697</v>
      </c>
      <c r="D497" s="250" t="s">
        <v>315</v>
      </c>
      <c r="E497" s="251" t="s">
        <v>698</v>
      </c>
      <c r="F497" s="252" t="s">
        <v>699</v>
      </c>
      <c r="G497" s="253" t="s">
        <v>618</v>
      </c>
      <c r="H497" s="254">
        <v>7</v>
      </c>
      <c r="I497" s="255"/>
      <c r="J497" s="256">
        <f>ROUND(I497*H497,2)</f>
        <v>0</v>
      </c>
      <c r="K497" s="252" t="s">
        <v>22</v>
      </c>
      <c r="L497" s="257"/>
      <c r="M497" s="258" t="s">
        <v>22</v>
      </c>
      <c r="N497" s="259" t="s">
        <v>47</v>
      </c>
      <c r="O497" s="42"/>
      <c r="P497" s="201">
        <f>O497*H497</f>
        <v>0</v>
      </c>
      <c r="Q497" s="201">
        <v>3.3999999999999998E-3</v>
      </c>
      <c r="R497" s="201">
        <f>Q497*H497</f>
        <v>2.3799999999999998E-2</v>
      </c>
      <c r="S497" s="201">
        <v>0</v>
      </c>
      <c r="T497" s="202">
        <f>S497*H497</f>
        <v>0</v>
      </c>
      <c r="AR497" s="24" t="s">
        <v>184</v>
      </c>
      <c r="AT497" s="24" t="s">
        <v>315</v>
      </c>
      <c r="AU497" s="24" t="s">
        <v>86</v>
      </c>
      <c r="AY497" s="24" t="s">
        <v>127</v>
      </c>
      <c r="BE497" s="203">
        <f>IF(N497="základní",J497,0)</f>
        <v>0</v>
      </c>
      <c r="BF497" s="203">
        <f>IF(N497="snížená",J497,0)</f>
        <v>0</v>
      </c>
      <c r="BG497" s="203">
        <f>IF(N497="zákl. přenesená",J497,0)</f>
        <v>0</v>
      </c>
      <c r="BH497" s="203">
        <f>IF(N497="sníž. přenesená",J497,0)</f>
        <v>0</v>
      </c>
      <c r="BI497" s="203">
        <f>IF(N497="nulová",J497,0)</f>
        <v>0</v>
      </c>
      <c r="BJ497" s="24" t="s">
        <v>24</v>
      </c>
      <c r="BK497" s="203">
        <f>ROUND(I497*H497,2)</f>
        <v>0</v>
      </c>
      <c r="BL497" s="24" t="s">
        <v>134</v>
      </c>
      <c r="BM497" s="24" t="s">
        <v>700</v>
      </c>
    </row>
    <row r="498" spans="2:65" s="1" customFormat="1" ht="12">
      <c r="B498" s="41"/>
      <c r="C498" s="63"/>
      <c r="D498" s="204" t="s">
        <v>136</v>
      </c>
      <c r="E498" s="63"/>
      <c r="F498" s="205" t="s">
        <v>699</v>
      </c>
      <c r="G498" s="63"/>
      <c r="H498" s="63"/>
      <c r="I498" s="163"/>
      <c r="J498" s="63"/>
      <c r="K498" s="63"/>
      <c r="L498" s="61"/>
      <c r="M498" s="206"/>
      <c r="N498" s="42"/>
      <c r="O498" s="42"/>
      <c r="P498" s="42"/>
      <c r="Q498" s="42"/>
      <c r="R498" s="42"/>
      <c r="S498" s="42"/>
      <c r="T498" s="78"/>
      <c r="AT498" s="24" t="s">
        <v>136</v>
      </c>
      <c r="AU498" s="24" t="s">
        <v>86</v>
      </c>
    </row>
    <row r="499" spans="2:65" s="12" customFormat="1" ht="12">
      <c r="B499" s="217"/>
      <c r="C499" s="218"/>
      <c r="D499" s="204" t="s">
        <v>138</v>
      </c>
      <c r="E499" s="219" t="s">
        <v>22</v>
      </c>
      <c r="F499" s="220" t="s">
        <v>599</v>
      </c>
      <c r="G499" s="218"/>
      <c r="H499" s="221">
        <v>7</v>
      </c>
      <c r="I499" s="222"/>
      <c r="J499" s="218"/>
      <c r="K499" s="218"/>
      <c r="L499" s="223"/>
      <c r="M499" s="224"/>
      <c r="N499" s="225"/>
      <c r="O499" s="225"/>
      <c r="P499" s="225"/>
      <c r="Q499" s="225"/>
      <c r="R499" s="225"/>
      <c r="S499" s="225"/>
      <c r="T499" s="226"/>
      <c r="AT499" s="227" t="s">
        <v>138</v>
      </c>
      <c r="AU499" s="227" t="s">
        <v>86</v>
      </c>
      <c r="AV499" s="12" t="s">
        <v>86</v>
      </c>
      <c r="AW499" s="12" t="s">
        <v>39</v>
      </c>
      <c r="AX499" s="12" t="s">
        <v>24</v>
      </c>
      <c r="AY499" s="227" t="s">
        <v>127</v>
      </c>
    </row>
    <row r="500" spans="2:65" s="10" customFormat="1" ht="29.85" customHeight="1">
      <c r="B500" s="176"/>
      <c r="C500" s="177"/>
      <c r="D500" s="178" t="s">
        <v>75</v>
      </c>
      <c r="E500" s="190" t="s">
        <v>701</v>
      </c>
      <c r="F500" s="190" t="s">
        <v>702</v>
      </c>
      <c r="G500" s="177"/>
      <c r="H500" s="177"/>
      <c r="I500" s="180"/>
      <c r="J500" s="191">
        <f>BK500</f>
        <v>0</v>
      </c>
      <c r="K500" s="177"/>
      <c r="L500" s="182"/>
      <c r="M500" s="183"/>
      <c r="N500" s="184"/>
      <c r="O500" s="184"/>
      <c r="P500" s="185">
        <f>SUM(P501:P510)</f>
        <v>0</v>
      </c>
      <c r="Q500" s="184"/>
      <c r="R500" s="185">
        <f>SUM(R501:R510)</f>
        <v>0</v>
      </c>
      <c r="S500" s="184"/>
      <c r="T500" s="186">
        <f>SUM(T501:T510)</f>
        <v>0</v>
      </c>
      <c r="AR500" s="187" t="s">
        <v>24</v>
      </c>
      <c r="AT500" s="188" t="s">
        <v>75</v>
      </c>
      <c r="AU500" s="188" t="s">
        <v>24</v>
      </c>
      <c r="AY500" s="187" t="s">
        <v>127</v>
      </c>
      <c r="BK500" s="189">
        <f>SUM(BK501:BK510)</f>
        <v>0</v>
      </c>
    </row>
    <row r="501" spans="2:65" s="1" customFormat="1" ht="16.5" customHeight="1">
      <c r="B501" s="41"/>
      <c r="C501" s="192" t="s">
        <v>703</v>
      </c>
      <c r="D501" s="192" t="s">
        <v>129</v>
      </c>
      <c r="E501" s="193" t="s">
        <v>704</v>
      </c>
      <c r="F501" s="194" t="s">
        <v>705</v>
      </c>
      <c r="G501" s="195" t="s">
        <v>618</v>
      </c>
      <c r="H501" s="196">
        <v>1</v>
      </c>
      <c r="I501" s="197"/>
      <c r="J501" s="198">
        <f>ROUND(I501*H501,2)</f>
        <v>0</v>
      </c>
      <c r="K501" s="194" t="s">
        <v>22</v>
      </c>
      <c r="L501" s="61"/>
      <c r="M501" s="199" t="s">
        <v>22</v>
      </c>
      <c r="N501" s="200" t="s">
        <v>47</v>
      </c>
      <c r="O501" s="42"/>
      <c r="P501" s="201">
        <f>O501*H501</f>
        <v>0</v>
      </c>
      <c r="Q501" s="201">
        <v>0</v>
      </c>
      <c r="R501" s="201">
        <f>Q501*H501</f>
        <v>0</v>
      </c>
      <c r="S501" s="201">
        <v>0</v>
      </c>
      <c r="T501" s="202">
        <f>S501*H501</f>
        <v>0</v>
      </c>
      <c r="AR501" s="24" t="s">
        <v>134</v>
      </c>
      <c r="AT501" s="24" t="s">
        <v>129</v>
      </c>
      <c r="AU501" s="24" t="s">
        <v>86</v>
      </c>
      <c r="AY501" s="24" t="s">
        <v>127</v>
      </c>
      <c r="BE501" s="203">
        <f>IF(N501="základní",J501,0)</f>
        <v>0</v>
      </c>
      <c r="BF501" s="203">
        <f>IF(N501="snížená",J501,0)</f>
        <v>0</v>
      </c>
      <c r="BG501" s="203">
        <f>IF(N501="zákl. přenesená",J501,0)</f>
        <v>0</v>
      </c>
      <c r="BH501" s="203">
        <f>IF(N501="sníž. přenesená",J501,0)</f>
        <v>0</v>
      </c>
      <c r="BI501" s="203">
        <f>IF(N501="nulová",J501,0)</f>
        <v>0</v>
      </c>
      <c r="BJ501" s="24" t="s">
        <v>24</v>
      </c>
      <c r="BK501" s="203">
        <f>ROUND(I501*H501,2)</f>
        <v>0</v>
      </c>
      <c r="BL501" s="24" t="s">
        <v>134</v>
      </c>
      <c r="BM501" s="24" t="s">
        <v>706</v>
      </c>
    </row>
    <row r="502" spans="2:65" s="11" customFormat="1" ht="12">
      <c r="B502" s="207"/>
      <c r="C502" s="208"/>
      <c r="D502" s="204" t="s">
        <v>138</v>
      </c>
      <c r="E502" s="209" t="s">
        <v>22</v>
      </c>
      <c r="F502" s="210" t="s">
        <v>707</v>
      </c>
      <c r="G502" s="208"/>
      <c r="H502" s="209" t="s">
        <v>22</v>
      </c>
      <c r="I502" s="211"/>
      <c r="J502" s="208"/>
      <c r="K502" s="208"/>
      <c r="L502" s="212"/>
      <c r="M502" s="213"/>
      <c r="N502" s="214"/>
      <c r="O502" s="214"/>
      <c r="P502" s="214"/>
      <c r="Q502" s="214"/>
      <c r="R502" s="214"/>
      <c r="S502" s="214"/>
      <c r="T502" s="215"/>
      <c r="AT502" s="216" t="s">
        <v>138</v>
      </c>
      <c r="AU502" s="216" t="s">
        <v>86</v>
      </c>
      <c r="AV502" s="11" t="s">
        <v>24</v>
      </c>
      <c r="AW502" s="11" t="s">
        <v>39</v>
      </c>
      <c r="AX502" s="11" t="s">
        <v>76</v>
      </c>
      <c r="AY502" s="216" t="s">
        <v>127</v>
      </c>
    </row>
    <row r="503" spans="2:65" s="11" customFormat="1" ht="24">
      <c r="B503" s="207"/>
      <c r="C503" s="208"/>
      <c r="D503" s="204" t="s">
        <v>138</v>
      </c>
      <c r="E503" s="209" t="s">
        <v>22</v>
      </c>
      <c r="F503" s="210" t="s">
        <v>708</v>
      </c>
      <c r="G503" s="208"/>
      <c r="H503" s="209" t="s">
        <v>22</v>
      </c>
      <c r="I503" s="211"/>
      <c r="J503" s="208"/>
      <c r="K503" s="208"/>
      <c r="L503" s="212"/>
      <c r="M503" s="213"/>
      <c r="N503" s="214"/>
      <c r="O503" s="214"/>
      <c r="P503" s="214"/>
      <c r="Q503" s="214"/>
      <c r="R503" s="214"/>
      <c r="S503" s="214"/>
      <c r="T503" s="215"/>
      <c r="AT503" s="216" t="s">
        <v>138</v>
      </c>
      <c r="AU503" s="216" t="s">
        <v>86</v>
      </c>
      <c r="AV503" s="11" t="s">
        <v>24</v>
      </c>
      <c r="AW503" s="11" t="s">
        <v>39</v>
      </c>
      <c r="AX503" s="11" t="s">
        <v>76</v>
      </c>
      <c r="AY503" s="216" t="s">
        <v>127</v>
      </c>
    </row>
    <row r="504" spans="2:65" s="11" customFormat="1" ht="12">
      <c r="B504" s="207"/>
      <c r="C504" s="208"/>
      <c r="D504" s="204" t="s">
        <v>138</v>
      </c>
      <c r="E504" s="209" t="s">
        <v>22</v>
      </c>
      <c r="F504" s="210" t="s">
        <v>709</v>
      </c>
      <c r="G504" s="208"/>
      <c r="H504" s="209" t="s">
        <v>22</v>
      </c>
      <c r="I504" s="211"/>
      <c r="J504" s="208"/>
      <c r="K504" s="208"/>
      <c r="L504" s="212"/>
      <c r="M504" s="213"/>
      <c r="N504" s="214"/>
      <c r="O504" s="214"/>
      <c r="P504" s="214"/>
      <c r="Q504" s="214"/>
      <c r="R504" s="214"/>
      <c r="S504" s="214"/>
      <c r="T504" s="215"/>
      <c r="AT504" s="216" t="s">
        <v>138</v>
      </c>
      <c r="AU504" s="216" t="s">
        <v>86</v>
      </c>
      <c r="AV504" s="11" t="s">
        <v>24</v>
      </c>
      <c r="AW504" s="11" t="s">
        <v>39</v>
      </c>
      <c r="AX504" s="11" t="s">
        <v>76</v>
      </c>
      <c r="AY504" s="216" t="s">
        <v>127</v>
      </c>
    </row>
    <row r="505" spans="2:65" s="11" customFormat="1" ht="12">
      <c r="B505" s="207"/>
      <c r="C505" s="208"/>
      <c r="D505" s="204" t="s">
        <v>138</v>
      </c>
      <c r="E505" s="209" t="s">
        <v>22</v>
      </c>
      <c r="F505" s="210" t="s">
        <v>710</v>
      </c>
      <c r="G505" s="208"/>
      <c r="H505" s="209" t="s">
        <v>22</v>
      </c>
      <c r="I505" s="211"/>
      <c r="J505" s="208"/>
      <c r="K505" s="208"/>
      <c r="L505" s="212"/>
      <c r="M505" s="213"/>
      <c r="N505" s="214"/>
      <c r="O505" s="214"/>
      <c r="P505" s="214"/>
      <c r="Q505" s="214"/>
      <c r="R505" s="214"/>
      <c r="S505" s="214"/>
      <c r="T505" s="215"/>
      <c r="AT505" s="216" t="s">
        <v>138</v>
      </c>
      <c r="AU505" s="216" t="s">
        <v>86</v>
      </c>
      <c r="AV505" s="11" t="s">
        <v>24</v>
      </c>
      <c r="AW505" s="11" t="s">
        <v>39</v>
      </c>
      <c r="AX505" s="11" t="s">
        <v>76</v>
      </c>
      <c r="AY505" s="216" t="s">
        <v>127</v>
      </c>
    </row>
    <row r="506" spans="2:65" s="11" customFormat="1" ht="24">
      <c r="B506" s="207"/>
      <c r="C506" s="208"/>
      <c r="D506" s="204" t="s">
        <v>138</v>
      </c>
      <c r="E506" s="209" t="s">
        <v>22</v>
      </c>
      <c r="F506" s="210" t="s">
        <v>711</v>
      </c>
      <c r="G506" s="208"/>
      <c r="H506" s="209" t="s">
        <v>22</v>
      </c>
      <c r="I506" s="211"/>
      <c r="J506" s="208"/>
      <c r="K506" s="208"/>
      <c r="L506" s="212"/>
      <c r="M506" s="213"/>
      <c r="N506" s="214"/>
      <c r="O506" s="214"/>
      <c r="P506" s="214"/>
      <c r="Q506" s="214"/>
      <c r="R506" s="214"/>
      <c r="S506" s="214"/>
      <c r="T506" s="215"/>
      <c r="AT506" s="216" t="s">
        <v>138</v>
      </c>
      <c r="AU506" s="216" t="s">
        <v>86</v>
      </c>
      <c r="AV506" s="11" t="s">
        <v>24</v>
      </c>
      <c r="AW506" s="11" t="s">
        <v>39</v>
      </c>
      <c r="AX506" s="11" t="s">
        <v>76</v>
      </c>
      <c r="AY506" s="216" t="s">
        <v>127</v>
      </c>
    </row>
    <row r="507" spans="2:65" s="11" customFormat="1" ht="12">
      <c r="B507" s="207"/>
      <c r="C507" s="208"/>
      <c r="D507" s="204" t="s">
        <v>138</v>
      </c>
      <c r="E507" s="209" t="s">
        <v>22</v>
      </c>
      <c r="F507" s="210" t="s">
        <v>712</v>
      </c>
      <c r="G507" s="208"/>
      <c r="H507" s="209" t="s">
        <v>22</v>
      </c>
      <c r="I507" s="211"/>
      <c r="J507" s="208"/>
      <c r="K507" s="208"/>
      <c r="L507" s="212"/>
      <c r="M507" s="213"/>
      <c r="N507" s="214"/>
      <c r="O507" s="214"/>
      <c r="P507" s="214"/>
      <c r="Q507" s="214"/>
      <c r="R507" s="214"/>
      <c r="S507" s="214"/>
      <c r="T507" s="215"/>
      <c r="AT507" s="216" t="s">
        <v>138</v>
      </c>
      <c r="AU507" s="216" t="s">
        <v>86</v>
      </c>
      <c r="AV507" s="11" t="s">
        <v>24</v>
      </c>
      <c r="AW507" s="11" t="s">
        <v>39</v>
      </c>
      <c r="AX507" s="11" t="s">
        <v>76</v>
      </c>
      <c r="AY507" s="216" t="s">
        <v>127</v>
      </c>
    </row>
    <row r="508" spans="2:65" s="11" customFormat="1" ht="12">
      <c r="B508" s="207"/>
      <c r="C508" s="208"/>
      <c r="D508" s="204" t="s">
        <v>138</v>
      </c>
      <c r="E508" s="209" t="s">
        <v>22</v>
      </c>
      <c r="F508" s="210" t="s">
        <v>713</v>
      </c>
      <c r="G508" s="208"/>
      <c r="H508" s="209" t="s">
        <v>22</v>
      </c>
      <c r="I508" s="211"/>
      <c r="J508" s="208"/>
      <c r="K508" s="208"/>
      <c r="L508" s="212"/>
      <c r="M508" s="213"/>
      <c r="N508" s="214"/>
      <c r="O508" s="214"/>
      <c r="P508" s="214"/>
      <c r="Q508" s="214"/>
      <c r="R508" s="214"/>
      <c r="S508" s="214"/>
      <c r="T508" s="215"/>
      <c r="AT508" s="216" t="s">
        <v>138</v>
      </c>
      <c r="AU508" s="216" t="s">
        <v>86</v>
      </c>
      <c r="AV508" s="11" t="s">
        <v>24</v>
      </c>
      <c r="AW508" s="11" t="s">
        <v>39</v>
      </c>
      <c r="AX508" s="11" t="s">
        <v>76</v>
      </c>
      <c r="AY508" s="216" t="s">
        <v>127</v>
      </c>
    </row>
    <row r="509" spans="2:65" s="11" customFormat="1" ht="12">
      <c r="B509" s="207"/>
      <c r="C509" s="208"/>
      <c r="D509" s="204" t="s">
        <v>138</v>
      </c>
      <c r="E509" s="209" t="s">
        <v>22</v>
      </c>
      <c r="F509" s="210" t="s">
        <v>714</v>
      </c>
      <c r="G509" s="208"/>
      <c r="H509" s="209" t="s">
        <v>22</v>
      </c>
      <c r="I509" s="211"/>
      <c r="J509" s="208"/>
      <c r="K509" s="208"/>
      <c r="L509" s="212"/>
      <c r="M509" s="213"/>
      <c r="N509" s="214"/>
      <c r="O509" s="214"/>
      <c r="P509" s="214"/>
      <c r="Q509" s="214"/>
      <c r="R509" s="214"/>
      <c r="S509" s="214"/>
      <c r="T509" s="215"/>
      <c r="AT509" s="216" t="s">
        <v>138</v>
      </c>
      <c r="AU509" s="216" t="s">
        <v>86</v>
      </c>
      <c r="AV509" s="11" t="s">
        <v>24</v>
      </c>
      <c r="AW509" s="11" t="s">
        <v>39</v>
      </c>
      <c r="AX509" s="11" t="s">
        <v>76</v>
      </c>
      <c r="AY509" s="216" t="s">
        <v>127</v>
      </c>
    </row>
    <row r="510" spans="2:65" s="12" customFormat="1" ht="12">
      <c r="B510" s="217"/>
      <c r="C510" s="218"/>
      <c r="D510" s="204" t="s">
        <v>138</v>
      </c>
      <c r="E510" s="219" t="s">
        <v>22</v>
      </c>
      <c r="F510" s="220" t="s">
        <v>24</v>
      </c>
      <c r="G510" s="218"/>
      <c r="H510" s="221">
        <v>1</v>
      </c>
      <c r="I510" s="222"/>
      <c r="J510" s="218"/>
      <c r="K510" s="218"/>
      <c r="L510" s="223"/>
      <c r="M510" s="224"/>
      <c r="N510" s="225"/>
      <c r="O510" s="225"/>
      <c r="P510" s="225"/>
      <c r="Q510" s="225"/>
      <c r="R510" s="225"/>
      <c r="S510" s="225"/>
      <c r="T510" s="226"/>
      <c r="AT510" s="227" t="s">
        <v>138</v>
      </c>
      <c r="AU510" s="227" t="s">
        <v>86</v>
      </c>
      <c r="AV510" s="12" t="s">
        <v>86</v>
      </c>
      <c r="AW510" s="12" t="s">
        <v>39</v>
      </c>
      <c r="AX510" s="12" t="s">
        <v>24</v>
      </c>
      <c r="AY510" s="227" t="s">
        <v>127</v>
      </c>
    </row>
    <row r="511" spans="2:65" s="10" customFormat="1" ht="29.85" customHeight="1">
      <c r="B511" s="176"/>
      <c r="C511" s="177"/>
      <c r="D511" s="178" t="s">
        <v>75</v>
      </c>
      <c r="E511" s="190" t="s">
        <v>715</v>
      </c>
      <c r="F511" s="190" t="s">
        <v>716</v>
      </c>
      <c r="G511" s="177"/>
      <c r="H511" s="177"/>
      <c r="I511" s="180"/>
      <c r="J511" s="191">
        <f>BK511</f>
        <v>0</v>
      </c>
      <c r="K511" s="177"/>
      <c r="L511" s="182"/>
      <c r="M511" s="183"/>
      <c r="N511" s="184"/>
      <c r="O511" s="184"/>
      <c r="P511" s="185">
        <f>SUM(P512:P513)</f>
        <v>0</v>
      </c>
      <c r="Q511" s="184"/>
      <c r="R511" s="185">
        <f>SUM(R512:R513)</f>
        <v>0</v>
      </c>
      <c r="S511" s="184"/>
      <c r="T511" s="186">
        <f>SUM(T512:T513)</f>
        <v>0</v>
      </c>
      <c r="AR511" s="187" t="s">
        <v>24</v>
      </c>
      <c r="AT511" s="188" t="s">
        <v>75</v>
      </c>
      <c r="AU511" s="188" t="s">
        <v>24</v>
      </c>
      <c r="AY511" s="187" t="s">
        <v>127</v>
      </c>
      <c r="BK511" s="189">
        <f>SUM(BK512:BK513)</f>
        <v>0</v>
      </c>
    </row>
    <row r="512" spans="2:65" s="1" customFormat="1" ht="16.5" customHeight="1">
      <c r="B512" s="41"/>
      <c r="C512" s="192" t="s">
        <v>717</v>
      </c>
      <c r="D512" s="192" t="s">
        <v>129</v>
      </c>
      <c r="E512" s="193" t="s">
        <v>718</v>
      </c>
      <c r="F512" s="194" t="s">
        <v>719</v>
      </c>
      <c r="G512" s="195" t="s">
        <v>286</v>
      </c>
      <c r="H512" s="196">
        <v>6.4829999999999997</v>
      </c>
      <c r="I512" s="197"/>
      <c r="J512" s="198">
        <f>ROUND(I512*H512,2)</f>
        <v>0</v>
      </c>
      <c r="K512" s="194" t="s">
        <v>133</v>
      </c>
      <c r="L512" s="61"/>
      <c r="M512" s="199" t="s">
        <v>22</v>
      </c>
      <c r="N512" s="200" t="s">
        <v>47</v>
      </c>
      <c r="O512" s="42"/>
      <c r="P512" s="201">
        <f>O512*H512</f>
        <v>0</v>
      </c>
      <c r="Q512" s="201">
        <v>0</v>
      </c>
      <c r="R512" s="201">
        <f>Q512*H512</f>
        <v>0</v>
      </c>
      <c r="S512" s="201">
        <v>0</v>
      </c>
      <c r="T512" s="202">
        <f>S512*H512</f>
        <v>0</v>
      </c>
      <c r="AR512" s="24" t="s">
        <v>134</v>
      </c>
      <c r="AT512" s="24" t="s">
        <v>129</v>
      </c>
      <c r="AU512" s="24" t="s">
        <v>86</v>
      </c>
      <c r="AY512" s="24" t="s">
        <v>127</v>
      </c>
      <c r="BE512" s="203">
        <f>IF(N512="základní",J512,0)</f>
        <v>0</v>
      </c>
      <c r="BF512" s="203">
        <f>IF(N512="snížená",J512,0)</f>
        <v>0</v>
      </c>
      <c r="BG512" s="203">
        <f>IF(N512="zákl. přenesená",J512,0)</f>
        <v>0</v>
      </c>
      <c r="BH512" s="203">
        <f>IF(N512="sníž. přenesená",J512,0)</f>
        <v>0</v>
      </c>
      <c r="BI512" s="203">
        <f>IF(N512="nulová",J512,0)</f>
        <v>0</v>
      </c>
      <c r="BJ512" s="24" t="s">
        <v>24</v>
      </c>
      <c r="BK512" s="203">
        <f>ROUND(I512*H512,2)</f>
        <v>0</v>
      </c>
      <c r="BL512" s="24" t="s">
        <v>134</v>
      </c>
      <c r="BM512" s="24" t="s">
        <v>720</v>
      </c>
    </row>
    <row r="513" spans="2:47" s="1" customFormat="1" ht="24">
      <c r="B513" s="41"/>
      <c r="C513" s="63"/>
      <c r="D513" s="204" t="s">
        <v>136</v>
      </c>
      <c r="E513" s="63"/>
      <c r="F513" s="205" t="s">
        <v>721</v>
      </c>
      <c r="G513" s="63"/>
      <c r="H513" s="63"/>
      <c r="I513" s="163"/>
      <c r="J513" s="63"/>
      <c r="K513" s="63"/>
      <c r="L513" s="61"/>
      <c r="M513" s="260"/>
      <c r="N513" s="261"/>
      <c r="O513" s="261"/>
      <c r="P513" s="261"/>
      <c r="Q513" s="261"/>
      <c r="R513" s="261"/>
      <c r="S513" s="261"/>
      <c r="T513" s="262"/>
      <c r="AT513" s="24" t="s">
        <v>136</v>
      </c>
      <c r="AU513" s="24" t="s">
        <v>86</v>
      </c>
    </row>
    <row r="514" spans="2:47" s="1" customFormat="1" ht="6.9" customHeight="1">
      <c r="B514" s="56"/>
      <c r="C514" s="57"/>
      <c r="D514" s="57"/>
      <c r="E514" s="57"/>
      <c r="F514" s="57"/>
      <c r="G514" s="57"/>
      <c r="H514" s="57"/>
      <c r="I514" s="139"/>
      <c r="J514" s="57"/>
      <c r="K514" s="57"/>
      <c r="L514" s="61"/>
    </row>
  </sheetData>
  <sheetProtection algorithmName="SHA-512" hashValue="kg6gCSZqYoepNOJNI8CjKgXR2Jzsq+u7ZpAfEclZCWygtMzw67Q7e1ep6/iOCCYLJMIUj82QnmN1tFMZ6MZBpw==" saltValue="gp/7aL+mdUhaCaqsvcaeR5+FdWQZYomhJLWICz8DUVP1ziKKb5ikKHbyo3xQMO4V2q4ttdIJBere+lNdlReJvQ==" spinCount="100000" sheet="1" objects="1" scenarios="1" formatColumns="0" formatRows="0" autoFilter="0"/>
  <autoFilter ref="C82:K513" xr:uid="{00000000-0009-0000-0000-000001000000}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100-000000000000}"/>
    <hyperlink ref="G1:H1" location="C54" display="2) Rekapitulace" xr:uid="{00000000-0004-0000-0100-000001000000}"/>
    <hyperlink ref="J1" location="C82" display="3) Soupis prací" xr:uid="{00000000-0004-0000-0100-000002000000}"/>
    <hyperlink ref="L1:V1" location="'Rekapitulace stavby'!C2" display="Rekapitulace stavby" xr:uid="{00000000-0004-0000-01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R106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75" customWidth="1"/>
    <col min="7" max="7" width="8.7109375" customWidth="1"/>
    <col min="8" max="8" width="11.140625" customWidth="1"/>
    <col min="9" max="9" width="12.7109375" style="111" customWidth="1"/>
    <col min="10" max="10" width="23.42578125" customWidth="1"/>
    <col min="11" max="11" width="15.42578125" customWidth="1"/>
    <col min="13" max="18" width="9.28515625" hidden="1"/>
    <col min="19" max="19" width="8.140625" hidden="1" customWidth="1"/>
    <col min="20" max="20" width="29.710937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90</v>
      </c>
      <c r="G1" s="390" t="s">
        <v>91</v>
      </c>
      <c r="H1" s="390"/>
      <c r="I1" s="115"/>
      <c r="J1" s="114" t="s">
        <v>92</v>
      </c>
      <c r="K1" s="113" t="s">
        <v>93</v>
      </c>
      <c r="L1" s="114" t="s">
        <v>94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89</v>
      </c>
    </row>
    <row r="3" spans="1:70" ht="6.9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86</v>
      </c>
    </row>
    <row r="4" spans="1:70" ht="36.9" customHeight="1">
      <c r="B4" s="28"/>
      <c r="C4" s="29"/>
      <c r="D4" s="30" t="s">
        <v>95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 ht="13.2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16.5" customHeight="1">
      <c r="B7" s="28"/>
      <c r="C7" s="29"/>
      <c r="D7" s="29"/>
      <c r="E7" s="382" t="str">
        <f>'Rekapitulace stavby'!K6</f>
        <v>Krompach - oprava vodovodu 2.etapa</v>
      </c>
      <c r="F7" s="383"/>
      <c r="G7" s="383"/>
      <c r="H7" s="383"/>
      <c r="I7" s="117"/>
      <c r="J7" s="29"/>
      <c r="K7" s="31"/>
    </row>
    <row r="8" spans="1:70" s="1" customFormat="1" ht="13.2">
      <c r="B8" s="41"/>
      <c r="C8" s="42"/>
      <c r="D8" s="37" t="s">
        <v>96</v>
      </c>
      <c r="E8" s="42"/>
      <c r="F8" s="42"/>
      <c r="G8" s="42"/>
      <c r="H8" s="42"/>
      <c r="I8" s="118"/>
      <c r="J8" s="42"/>
      <c r="K8" s="45"/>
    </row>
    <row r="9" spans="1:70" s="1" customFormat="1" ht="36.9" customHeight="1">
      <c r="B9" s="41"/>
      <c r="C9" s="42"/>
      <c r="D9" s="42"/>
      <c r="E9" s="384" t="s">
        <v>722</v>
      </c>
      <c r="F9" s="385"/>
      <c r="G9" s="385"/>
      <c r="H9" s="385"/>
      <c r="I9" s="118"/>
      <c r="J9" s="42"/>
      <c r="K9" s="45"/>
    </row>
    <row r="10" spans="1:70" s="1" customFormat="1" ht="12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19" t="s">
        <v>23</v>
      </c>
      <c r="J11" s="35" t="s">
        <v>22</v>
      </c>
      <c r="K11" s="45"/>
    </row>
    <row r="12" spans="1:70" s="1" customFormat="1" ht="14.4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19" t="s">
        <v>27</v>
      </c>
      <c r="J12" s="120" t="str">
        <f>'Rekapitulace stavby'!AN8</f>
        <v>6. 12. 2017</v>
      </c>
      <c r="K12" s="45"/>
    </row>
    <row r="13" spans="1:70" s="1" customFormat="1" ht="10.8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" customHeight="1">
      <c r="B14" s="41"/>
      <c r="C14" s="42"/>
      <c r="D14" s="37" t="s">
        <v>31</v>
      </c>
      <c r="E14" s="42"/>
      <c r="F14" s="42"/>
      <c r="G14" s="42"/>
      <c r="H14" s="42"/>
      <c r="I14" s="119" t="s">
        <v>32</v>
      </c>
      <c r="J14" s="35" t="s">
        <v>22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19" t="s">
        <v>34</v>
      </c>
      <c r="J15" s="35" t="s">
        <v>22</v>
      </c>
      <c r="K15" s="45"/>
    </row>
    <row r="16" spans="1:70" s="1" customFormat="1" ht="6.9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" customHeight="1">
      <c r="B17" s="41"/>
      <c r="C17" s="42"/>
      <c r="D17" s="37" t="s">
        <v>35</v>
      </c>
      <c r="E17" s="42"/>
      <c r="F17" s="42"/>
      <c r="G17" s="42"/>
      <c r="H17" s="42"/>
      <c r="I17" s="119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" customHeight="1">
      <c r="B20" s="41"/>
      <c r="C20" s="42"/>
      <c r="D20" s="37" t="s">
        <v>37</v>
      </c>
      <c r="E20" s="42"/>
      <c r="F20" s="42"/>
      <c r="G20" s="42"/>
      <c r="H20" s="42"/>
      <c r="I20" s="119" t="s">
        <v>32</v>
      </c>
      <c r="J20" s="35" t="s">
        <v>22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34</v>
      </c>
      <c r="J21" s="35" t="s">
        <v>22</v>
      </c>
      <c r="K21" s="45"/>
    </row>
    <row r="22" spans="2:11" s="1" customFormat="1" ht="6.9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" customHeight="1">
      <c r="B23" s="41"/>
      <c r="C23" s="42"/>
      <c r="D23" s="37" t="s">
        <v>40</v>
      </c>
      <c r="E23" s="42"/>
      <c r="F23" s="42"/>
      <c r="G23" s="42"/>
      <c r="H23" s="42"/>
      <c r="I23" s="118"/>
      <c r="J23" s="42"/>
      <c r="K23" s="45"/>
    </row>
    <row r="24" spans="2:11" s="6" customFormat="1" ht="57" customHeight="1">
      <c r="B24" s="121"/>
      <c r="C24" s="122"/>
      <c r="D24" s="122"/>
      <c r="E24" s="351" t="s">
        <v>41</v>
      </c>
      <c r="F24" s="351"/>
      <c r="G24" s="351"/>
      <c r="H24" s="351"/>
      <c r="I24" s="123"/>
      <c r="J24" s="122"/>
      <c r="K24" s="124"/>
    </row>
    <row r="25" spans="2:11" s="1" customFormat="1" ht="6.9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42</v>
      </c>
      <c r="E27" s="42"/>
      <c r="F27" s="42"/>
      <c r="G27" s="42"/>
      <c r="H27" s="42"/>
      <c r="I27" s="118"/>
      <c r="J27" s="128">
        <f>ROUND(J84,2)</f>
        <v>0</v>
      </c>
      <c r="K27" s="45"/>
    </row>
    <row r="28" spans="2:11" s="1" customFormat="1" ht="6.9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" customHeight="1">
      <c r="B29" s="41"/>
      <c r="C29" s="42"/>
      <c r="D29" s="42"/>
      <c r="E29" s="42"/>
      <c r="F29" s="46" t="s">
        <v>44</v>
      </c>
      <c r="G29" s="42"/>
      <c r="H29" s="42"/>
      <c r="I29" s="129" t="s">
        <v>43</v>
      </c>
      <c r="J29" s="46" t="s">
        <v>45</v>
      </c>
      <c r="K29" s="45"/>
    </row>
    <row r="30" spans="2:11" s="1" customFormat="1" ht="14.4" customHeight="1">
      <c r="B30" s="41"/>
      <c r="C30" s="42"/>
      <c r="D30" s="49" t="s">
        <v>46</v>
      </c>
      <c r="E30" s="49" t="s">
        <v>47</v>
      </c>
      <c r="F30" s="130">
        <f>ROUND(SUM(BE84:BE105), 2)</f>
        <v>0</v>
      </c>
      <c r="G30" s="42"/>
      <c r="H30" s="42"/>
      <c r="I30" s="131">
        <v>0.21</v>
      </c>
      <c r="J30" s="130">
        <f>ROUND(ROUND((SUM(BE84:BE105)), 2)*I30, 2)</f>
        <v>0</v>
      </c>
      <c r="K30" s="45"/>
    </row>
    <row r="31" spans="2:11" s="1" customFormat="1" ht="14.4" customHeight="1">
      <c r="B31" s="41"/>
      <c r="C31" s="42"/>
      <c r="D31" s="42"/>
      <c r="E31" s="49" t="s">
        <v>48</v>
      </c>
      <c r="F31" s="130">
        <f>ROUND(SUM(BF84:BF105), 2)</f>
        <v>0</v>
      </c>
      <c r="G31" s="42"/>
      <c r="H31" s="42"/>
      <c r="I31" s="131">
        <v>0.15</v>
      </c>
      <c r="J31" s="130">
        <f>ROUND(ROUND((SUM(BF84:BF105)), 2)*I31, 2)</f>
        <v>0</v>
      </c>
      <c r="K31" s="45"/>
    </row>
    <row r="32" spans="2:11" s="1" customFormat="1" ht="14.4" hidden="1" customHeight="1">
      <c r="B32" s="41"/>
      <c r="C32" s="42"/>
      <c r="D32" s="42"/>
      <c r="E32" s="49" t="s">
        <v>49</v>
      </c>
      <c r="F32" s="130">
        <f>ROUND(SUM(BG84:BG105),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" hidden="1" customHeight="1">
      <c r="B33" s="41"/>
      <c r="C33" s="42"/>
      <c r="D33" s="42"/>
      <c r="E33" s="49" t="s">
        <v>50</v>
      </c>
      <c r="F33" s="130">
        <f>ROUND(SUM(BH84:BH105),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" hidden="1" customHeight="1">
      <c r="B34" s="41"/>
      <c r="C34" s="42"/>
      <c r="D34" s="42"/>
      <c r="E34" s="49" t="s">
        <v>51</v>
      </c>
      <c r="F34" s="130">
        <f>ROUND(SUM(BI84:BI105),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52</v>
      </c>
      <c r="E36" s="79"/>
      <c r="F36" s="79"/>
      <c r="G36" s="134" t="s">
        <v>53</v>
      </c>
      <c r="H36" s="135" t="s">
        <v>54</v>
      </c>
      <c r="I36" s="136"/>
      <c r="J36" s="137">
        <f>SUM(J27:J34)</f>
        <v>0</v>
      </c>
      <c r="K36" s="138"/>
    </row>
    <row r="37" spans="2:11" s="1" customFormat="1" ht="14.4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" customHeight="1">
      <c r="B42" s="41"/>
      <c r="C42" s="30" t="s">
        <v>99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16.5" customHeight="1">
      <c r="B45" s="41"/>
      <c r="C45" s="42"/>
      <c r="D45" s="42"/>
      <c r="E45" s="382" t="str">
        <f>E7</f>
        <v>Krompach - oprava vodovodu 2.etapa</v>
      </c>
      <c r="F45" s="383"/>
      <c r="G45" s="383"/>
      <c r="H45" s="383"/>
      <c r="I45" s="118"/>
      <c r="J45" s="42"/>
      <c r="K45" s="45"/>
    </row>
    <row r="46" spans="2:11" s="1" customFormat="1" ht="14.4" customHeight="1">
      <c r="B46" s="41"/>
      <c r="C46" s="37" t="s">
        <v>96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17.25" customHeight="1">
      <c r="B47" s="41"/>
      <c r="C47" s="42"/>
      <c r="D47" s="42"/>
      <c r="E47" s="384" t="str">
        <f>E9</f>
        <v>VON - Vedlejší a ostatní náklady</v>
      </c>
      <c r="F47" s="385"/>
      <c r="G47" s="385"/>
      <c r="H47" s="385"/>
      <c r="I47" s="118"/>
      <c r="J47" s="42"/>
      <c r="K47" s="45"/>
    </row>
    <row r="48" spans="2:11" s="1" customFormat="1" ht="6.9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>Krompach</v>
      </c>
      <c r="G49" s="42"/>
      <c r="H49" s="42"/>
      <c r="I49" s="119" t="s">
        <v>27</v>
      </c>
      <c r="J49" s="120" t="str">
        <f>IF(J12="","",J12)</f>
        <v>6. 12. 2017</v>
      </c>
      <c r="K49" s="45"/>
    </row>
    <row r="50" spans="2:47" s="1" customFormat="1" ht="6.9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3.2">
      <c r="B51" s="41"/>
      <c r="C51" s="37" t="s">
        <v>31</v>
      </c>
      <c r="D51" s="42"/>
      <c r="E51" s="42"/>
      <c r="F51" s="35" t="str">
        <f>E15</f>
        <v>Obec Krompach</v>
      </c>
      <c r="G51" s="42"/>
      <c r="H51" s="42"/>
      <c r="I51" s="119" t="s">
        <v>37</v>
      </c>
      <c r="J51" s="351" t="str">
        <f>E21</f>
        <v>Vodohospodářské projekty s.r.o.</v>
      </c>
      <c r="K51" s="45"/>
    </row>
    <row r="52" spans="2:47" s="1" customFormat="1" ht="14.4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18"/>
      <c r="J52" s="386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100</v>
      </c>
      <c r="D54" s="132"/>
      <c r="E54" s="132"/>
      <c r="F54" s="132"/>
      <c r="G54" s="132"/>
      <c r="H54" s="132"/>
      <c r="I54" s="145"/>
      <c r="J54" s="146" t="s">
        <v>101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102</v>
      </c>
      <c r="D56" s="42"/>
      <c r="E56" s="42"/>
      <c r="F56" s="42"/>
      <c r="G56" s="42"/>
      <c r="H56" s="42"/>
      <c r="I56" s="118"/>
      <c r="J56" s="128">
        <f>J84</f>
        <v>0</v>
      </c>
      <c r="K56" s="45"/>
      <c r="AU56" s="24" t="s">
        <v>103</v>
      </c>
    </row>
    <row r="57" spans="2:47" s="7" customFormat="1" ht="24.9" customHeight="1">
      <c r="B57" s="149"/>
      <c r="C57" s="150"/>
      <c r="D57" s="151" t="s">
        <v>723</v>
      </c>
      <c r="E57" s="152"/>
      <c r="F57" s="152"/>
      <c r="G57" s="152"/>
      <c r="H57" s="152"/>
      <c r="I57" s="153"/>
      <c r="J57" s="154">
        <f>J85</f>
        <v>0</v>
      </c>
      <c r="K57" s="155"/>
    </row>
    <row r="58" spans="2:47" s="8" customFormat="1" ht="19.95" customHeight="1">
      <c r="B58" s="156"/>
      <c r="C58" s="157"/>
      <c r="D58" s="158" t="s">
        <v>724</v>
      </c>
      <c r="E58" s="159"/>
      <c r="F58" s="159"/>
      <c r="G58" s="159"/>
      <c r="H58" s="159"/>
      <c r="I58" s="160"/>
      <c r="J58" s="161">
        <f>J86</f>
        <v>0</v>
      </c>
      <c r="K58" s="162"/>
    </row>
    <row r="59" spans="2:47" s="8" customFormat="1" ht="19.95" customHeight="1">
      <c r="B59" s="156"/>
      <c r="C59" s="157"/>
      <c r="D59" s="158" t="s">
        <v>725</v>
      </c>
      <c r="E59" s="159"/>
      <c r="F59" s="159"/>
      <c r="G59" s="159"/>
      <c r="H59" s="159"/>
      <c r="I59" s="160"/>
      <c r="J59" s="161">
        <f>J88</f>
        <v>0</v>
      </c>
      <c r="K59" s="162"/>
    </row>
    <row r="60" spans="2:47" s="8" customFormat="1" ht="19.95" customHeight="1">
      <c r="B60" s="156"/>
      <c r="C60" s="157"/>
      <c r="D60" s="158" t="s">
        <v>726</v>
      </c>
      <c r="E60" s="159"/>
      <c r="F60" s="159"/>
      <c r="G60" s="159"/>
      <c r="H60" s="159"/>
      <c r="I60" s="160"/>
      <c r="J60" s="161">
        <f>J90</f>
        <v>0</v>
      </c>
      <c r="K60" s="162"/>
    </row>
    <row r="61" spans="2:47" s="8" customFormat="1" ht="19.95" customHeight="1">
      <c r="B61" s="156"/>
      <c r="C61" s="157"/>
      <c r="D61" s="158" t="s">
        <v>727</v>
      </c>
      <c r="E61" s="159"/>
      <c r="F61" s="159"/>
      <c r="G61" s="159"/>
      <c r="H61" s="159"/>
      <c r="I61" s="160"/>
      <c r="J61" s="161">
        <f>J92</f>
        <v>0</v>
      </c>
      <c r="K61" s="162"/>
    </row>
    <row r="62" spans="2:47" s="8" customFormat="1" ht="19.95" customHeight="1">
      <c r="B62" s="156"/>
      <c r="C62" s="157"/>
      <c r="D62" s="158" t="s">
        <v>728</v>
      </c>
      <c r="E62" s="159"/>
      <c r="F62" s="159"/>
      <c r="G62" s="159"/>
      <c r="H62" s="159"/>
      <c r="I62" s="160"/>
      <c r="J62" s="161">
        <f>J94</f>
        <v>0</v>
      </c>
      <c r="K62" s="162"/>
    </row>
    <row r="63" spans="2:47" s="8" customFormat="1" ht="19.95" customHeight="1">
      <c r="B63" s="156"/>
      <c r="C63" s="157"/>
      <c r="D63" s="158" t="s">
        <v>729</v>
      </c>
      <c r="E63" s="159"/>
      <c r="F63" s="159"/>
      <c r="G63" s="159"/>
      <c r="H63" s="159"/>
      <c r="I63" s="160"/>
      <c r="J63" s="161">
        <f>J97</f>
        <v>0</v>
      </c>
      <c r="K63" s="162"/>
    </row>
    <row r="64" spans="2:47" s="8" customFormat="1" ht="19.95" customHeight="1">
      <c r="B64" s="156"/>
      <c r="C64" s="157"/>
      <c r="D64" s="158" t="s">
        <v>730</v>
      </c>
      <c r="E64" s="159"/>
      <c r="F64" s="159"/>
      <c r="G64" s="159"/>
      <c r="H64" s="159"/>
      <c r="I64" s="160"/>
      <c r="J64" s="161">
        <f>J104</f>
        <v>0</v>
      </c>
      <c r="K64" s="162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18"/>
      <c r="J65" s="42"/>
      <c r="K65" s="45"/>
    </row>
    <row r="66" spans="2:12" s="1" customFormat="1" ht="6.9" customHeight="1">
      <c r="B66" s="56"/>
      <c r="C66" s="57"/>
      <c r="D66" s="57"/>
      <c r="E66" s="57"/>
      <c r="F66" s="57"/>
      <c r="G66" s="57"/>
      <c r="H66" s="57"/>
      <c r="I66" s="139"/>
      <c r="J66" s="57"/>
      <c r="K66" s="58"/>
    </row>
    <row r="70" spans="2:12" s="1" customFormat="1" ht="6.9" customHeight="1">
      <c r="B70" s="59"/>
      <c r="C70" s="60"/>
      <c r="D70" s="60"/>
      <c r="E70" s="60"/>
      <c r="F70" s="60"/>
      <c r="G70" s="60"/>
      <c r="H70" s="60"/>
      <c r="I70" s="142"/>
      <c r="J70" s="60"/>
      <c r="K70" s="60"/>
      <c r="L70" s="61"/>
    </row>
    <row r="71" spans="2:12" s="1" customFormat="1" ht="36.9" customHeight="1">
      <c r="B71" s="41"/>
      <c r="C71" s="62" t="s">
        <v>111</v>
      </c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6.9" customHeight="1">
      <c r="B72" s="41"/>
      <c r="C72" s="63"/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14.4" customHeight="1">
      <c r="B73" s="41"/>
      <c r="C73" s="65" t="s">
        <v>18</v>
      </c>
      <c r="D73" s="63"/>
      <c r="E73" s="63"/>
      <c r="F73" s="63"/>
      <c r="G73" s="63"/>
      <c r="H73" s="63"/>
      <c r="I73" s="163"/>
      <c r="J73" s="63"/>
      <c r="K73" s="63"/>
      <c r="L73" s="61"/>
    </row>
    <row r="74" spans="2:12" s="1" customFormat="1" ht="16.5" customHeight="1">
      <c r="B74" s="41"/>
      <c r="C74" s="63"/>
      <c r="D74" s="63"/>
      <c r="E74" s="387" t="str">
        <f>E7</f>
        <v>Krompach - oprava vodovodu 2.etapa</v>
      </c>
      <c r="F74" s="388"/>
      <c r="G74" s="388"/>
      <c r="H74" s="388"/>
      <c r="I74" s="163"/>
      <c r="J74" s="63"/>
      <c r="K74" s="63"/>
      <c r="L74" s="61"/>
    </row>
    <row r="75" spans="2:12" s="1" customFormat="1" ht="14.4" customHeight="1">
      <c r="B75" s="41"/>
      <c r="C75" s="65" t="s">
        <v>96</v>
      </c>
      <c r="D75" s="63"/>
      <c r="E75" s="63"/>
      <c r="F75" s="63"/>
      <c r="G75" s="63"/>
      <c r="H75" s="63"/>
      <c r="I75" s="163"/>
      <c r="J75" s="63"/>
      <c r="K75" s="63"/>
      <c r="L75" s="61"/>
    </row>
    <row r="76" spans="2:12" s="1" customFormat="1" ht="17.25" customHeight="1">
      <c r="B76" s="41"/>
      <c r="C76" s="63"/>
      <c r="D76" s="63"/>
      <c r="E76" s="362" t="str">
        <f>E9</f>
        <v>VON - Vedlejší a ostatní náklady</v>
      </c>
      <c r="F76" s="389"/>
      <c r="G76" s="389"/>
      <c r="H76" s="389"/>
      <c r="I76" s="163"/>
      <c r="J76" s="63"/>
      <c r="K76" s="63"/>
      <c r="L76" s="61"/>
    </row>
    <row r="77" spans="2:12" s="1" customFormat="1" ht="6.9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12" s="1" customFormat="1" ht="18" customHeight="1">
      <c r="B78" s="41"/>
      <c r="C78" s="65" t="s">
        <v>25</v>
      </c>
      <c r="D78" s="63"/>
      <c r="E78" s="63"/>
      <c r="F78" s="164" t="str">
        <f>F12</f>
        <v>Krompach</v>
      </c>
      <c r="G78" s="63"/>
      <c r="H78" s="63"/>
      <c r="I78" s="165" t="s">
        <v>27</v>
      </c>
      <c r="J78" s="73" t="str">
        <f>IF(J12="","",J12)</f>
        <v>6. 12. 2017</v>
      </c>
      <c r="K78" s="63"/>
      <c r="L78" s="61"/>
    </row>
    <row r="79" spans="2:12" s="1" customFormat="1" ht="6.9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12" s="1" customFormat="1" ht="13.2">
      <c r="B80" s="41"/>
      <c r="C80" s="65" t="s">
        <v>31</v>
      </c>
      <c r="D80" s="63"/>
      <c r="E80" s="63"/>
      <c r="F80" s="164" t="str">
        <f>E15</f>
        <v>Obec Krompach</v>
      </c>
      <c r="G80" s="63"/>
      <c r="H80" s="63"/>
      <c r="I80" s="165" t="s">
        <v>37</v>
      </c>
      <c r="J80" s="164" t="str">
        <f>E21</f>
        <v>Vodohospodářské projekty s.r.o.</v>
      </c>
      <c r="K80" s="63"/>
      <c r="L80" s="61"/>
    </row>
    <row r="81" spans="2:65" s="1" customFormat="1" ht="14.4" customHeight="1">
      <c r="B81" s="41"/>
      <c r="C81" s="65" t="s">
        <v>35</v>
      </c>
      <c r="D81" s="63"/>
      <c r="E81" s="63"/>
      <c r="F81" s="164" t="str">
        <f>IF(E18="","",E18)</f>
        <v/>
      </c>
      <c r="G81" s="63"/>
      <c r="H81" s="63"/>
      <c r="I81" s="163"/>
      <c r="J81" s="63"/>
      <c r="K81" s="63"/>
      <c r="L81" s="61"/>
    </row>
    <row r="82" spans="2:65" s="1" customFormat="1" ht="10.35" customHeight="1">
      <c r="B82" s="41"/>
      <c r="C82" s="63"/>
      <c r="D82" s="63"/>
      <c r="E82" s="63"/>
      <c r="F82" s="63"/>
      <c r="G82" s="63"/>
      <c r="H82" s="63"/>
      <c r="I82" s="163"/>
      <c r="J82" s="63"/>
      <c r="K82" s="63"/>
      <c r="L82" s="61"/>
    </row>
    <row r="83" spans="2:65" s="9" customFormat="1" ht="29.25" customHeight="1">
      <c r="B83" s="166"/>
      <c r="C83" s="167" t="s">
        <v>112</v>
      </c>
      <c r="D83" s="168" t="s">
        <v>61</v>
      </c>
      <c r="E83" s="168" t="s">
        <v>57</v>
      </c>
      <c r="F83" s="168" t="s">
        <v>113</v>
      </c>
      <c r="G83" s="168" t="s">
        <v>114</v>
      </c>
      <c r="H83" s="168" t="s">
        <v>115</v>
      </c>
      <c r="I83" s="169" t="s">
        <v>116</v>
      </c>
      <c r="J83" s="168" t="s">
        <v>101</v>
      </c>
      <c r="K83" s="170" t="s">
        <v>117</v>
      </c>
      <c r="L83" s="171"/>
      <c r="M83" s="81" t="s">
        <v>118</v>
      </c>
      <c r="N83" s="82" t="s">
        <v>46</v>
      </c>
      <c r="O83" s="82" t="s">
        <v>119</v>
      </c>
      <c r="P83" s="82" t="s">
        <v>120</v>
      </c>
      <c r="Q83" s="82" t="s">
        <v>121</v>
      </c>
      <c r="R83" s="82" t="s">
        <v>122</v>
      </c>
      <c r="S83" s="82" t="s">
        <v>123</v>
      </c>
      <c r="T83" s="83" t="s">
        <v>124</v>
      </c>
    </row>
    <row r="84" spans="2:65" s="1" customFormat="1" ht="29.25" customHeight="1">
      <c r="B84" s="41"/>
      <c r="C84" s="87" t="s">
        <v>102</v>
      </c>
      <c r="D84" s="63"/>
      <c r="E84" s="63"/>
      <c r="F84" s="63"/>
      <c r="G84" s="63"/>
      <c r="H84" s="63"/>
      <c r="I84" s="163"/>
      <c r="J84" s="172">
        <f>BK84</f>
        <v>0</v>
      </c>
      <c r="K84" s="63"/>
      <c r="L84" s="61"/>
      <c r="M84" s="84"/>
      <c r="N84" s="85"/>
      <c r="O84" s="85"/>
      <c r="P84" s="173">
        <f>P85</f>
        <v>0</v>
      </c>
      <c r="Q84" s="85"/>
      <c r="R84" s="173">
        <f>R85</f>
        <v>0</v>
      </c>
      <c r="S84" s="85"/>
      <c r="T84" s="174">
        <f>T85</f>
        <v>0</v>
      </c>
      <c r="AT84" s="24" t="s">
        <v>75</v>
      </c>
      <c r="AU84" s="24" t="s">
        <v>103</v>
      </c>
      <c r="BK84" s="175">
        <f>BK85</f>
        <v>0</v>
      </c>
    </row>
    <row r="85" spans="2:65" s="10" customFormat="1" ht="37.35" customHeight="1">
      <c r="B85" s="176"/>
      <c r="C85" s="177"/>
      <c r="D85" s="178" t="s">
        <v>75</v>
      </c>
      <c r="E85" s="179" t="s">
        <v>731</v>
      </c>
      <c r="F85" s="179" t="s">
        <v>732</v>
      </c>
      <c r="G85" s="177"/>
      <c r="H85" s="177"/>
      <c r="I85" s="180"/>
      <c r="J85" s="181">
        <f>BK85</f>
        <v>0</v>
      </c>
      <c r="K85" s="177"/>
      <c r="L85" s="182"/>
      <c r="M85" s="183"/>
      <c r="N85" s="184"/>
      <c r="O85" s="184"/>
      <c r="P85" s="185">
        <f>P86+P88+P90+P92+P94+P97+P104</f>
        <v>0</v>
      </c>
      <c r="Q85" s="184"/>
      <c r="R85" s="185">
        <f>R86+R88+R90+R92+R94+R97+R104</f>
        <v>0</v>
      </c>
      <c r="S85" s="184"/>
      <c r="T85" s="186">
        <f>T86+T88+T90+T92+T94+T97+T104</f>
        <v>0</v>
      </c>
      <c r="AR85" s="187" t="s">
        <v>134</v>
      </c>
      <c r="AT85" s="188" t="s">
        <v>75</v>
      </c>
      <c r="AU85" s="188" t="s">
        <v>76</v>
      </c>
      <c r="AY85" s="187" t="s">
        <v>127</v>
      </c>
      <c r="BK85" s="189">
        <f>BK86+BK88+BK90+BK92+BK94+BK97+BK104</f>
        <v>0</v>
      </c>
    </row>
    <row r="86" spans="2:65" s="10" customFormat="1" ht="19.95" customHeight="1">
      <c r="B86" s="176"/>
      <c r="C86" s="177"/>
      <c r="D86" s="178" t="s">
        <v>75</v>
      </c>
      <c r="E86" s="190" t="s">
        <v>733</v>
      </c>
      <c r="F86" s="190" t="s">
        <v>734</v>
      </c>
      <c r="G86" s="177"/>
      <c r="H86" s="177"/>
      <c r="I86" s="180"/>
      <c r="J86" s="191">
        <f>BK86</f>
        <v>0</v>
      </c>
      <c r="K86" s="177"/>
      <c r="L86" s="182"/>
      <c r="M86" s="183"/>
      <c r="N86" s="184"/>
      <c r="O86" s="184"/>
      <c r="P86" s="185">
        <f>P87</f>
        <v>0</v>
      </c>
      <c r="Q86" s="184"/>
      <c r="R86" s="185">
        <f>R87</f>
        <v>0</v>
      </c>
      <c r="S86" s="184"/>
      <c r="T86" s="186">
        <f>T87</f>
        <v>0</v>
      </c>
      <c r="AR86" s="187" t="s">
        <v>24</v>
      </c>
      <c r="AT86" s="188" t="s">
        <v>75</v>
      </c>
      <c r="AU86" s="188" t="s">
        <v>24</v>
      </c>
      <c r="AY86" s="187" t="s">
        <v>127</v>
      </c>
      <c r="BK86" s="189">
        <f>BK87</f>
        <v>0</v>
      </c>
    </row>
    <row r="87" spans="2:65" s="1" customFormat="1" ht="16.5" customHeight="1">
      <c r="B87" s="41"/>
      <c r="C87" s="192" t="s">
        <v>24</v>
      </c>
      <c r="D87" s="192" t="s">
        <v>129</v>
      </c>
      <c r="E87" s="193" t="s">
        <v>735</v>
      </c>
      <c r="F87" s="194" t="s">
        <v>736</v>
      </c>
      <c r="G87" s="195" t="s">
        <v>737</v>
      </c>
      <c r="H87" s="196">
        <v>1</v>
      </c>
      <c r="I87" s="197"/>
      <c r="J87" s="198">
        <f>ROUND(I87*H87,2)</f>
        <v>0</v>
      </c>
      <c r="K87" s="194" t="s">
        <v>22</v>
      </c>
      <c r="L87" s="61"/>
      <c r="M87" s="199" t="s">
        <v>22</v>
      </c>
      <c r="N87" s="200" t="s">
        <v>47</v>
      </c>
      <c r="O87" s="42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738</v>
      </c>
      <c r="AT87" s="24" t="s">
        <v>129</v>
      </c>
      <c r="AU87" s="24" t="s">
        <v>86</v>
      </c>
      <c r="AY87" s="24" t="s">
        <v>127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738</v>
      </c>
      <c r="BM87" s="24" t="s">
        <v>739</v>
      </c>
    </row>
    <row r="88" spans="2:65" s="10" customFormat="1" ht="29.85" customHeight="1">
      <c r="B88" s="176"/>
      <c r="C88" s="177"/>
      <c r="D88" s="178" t="s">
        <v>75</v>
      </c>
      <c r="E88" s="190" t="s">
        <v>740</v>
      </c>
      <c r="F88" s="190" t="s">
        <v>741</v>
      </c>
      <c r="G88" s="177"/>
      <c r="H88" s="177"/>
      <c r="I88" s="180"/>
      <c r="J88" s="191">
        <f>BK88</f>
        <v>0</v>
      </c>
      <c r="K88" s="177"/>
      <c r="L88" s="182"/>
      <c r="M88" s="183"/>
      <c r="N88" s="184"/>
      <c r="O88" s="184"/>
      <c r="P88" s="185">
        <f>P89</f>
        <v>0</v>
      </c>
      <c r="Q88" s="184"/>
      <c r="R88" s="185">
        <f>R89</f>
        <v>0</v>
      </c>
      <c r="S88" s="184"/>
      <c r="T88" s="186">
        <f>T89</f>
        <v>0</v>
      </c>
      <c r="AR88" s="187" t="s">
        <v>24</v>
      </c>
      <c r="AT88" s="188" t="s">
        <v>75</v>
      </c>
      <c r="AU88" s="188" t="s">
        <v>24</v>
      </c>
      <c r="AY88" s="187" t="s">
        <v>127</v>
      </c>
      <c r="BK88" s="189">
        <f>BK89</f>
        <v>0</v>
      </c>
    </row>
    <row r="89" spans="2:65" s="1" customFormat="1" ht="16.5" customHeight="1">
      <c r="B89" s="41"/>
      <c r="C89" s="192" t="s">
        <v>86</v>
      </c>
      <c r="D89" s="192" t="s">
        <v>129</v>
      </c>
      <c r="E89" s="193" t="s">
        <v>742</v>
      </c>
      <c r="F89" s="194" t="s">
        <v>743</v>
      </c>
      <c r="G89" s="195" t="s">
        <v>737</v>
      </c>
      <c r="H89" s="196">
        <v>1</v>
      </c>
      <c r="I89" s="197"/>
      <c r="J89" s="198">
        <f>ROUND(I89*H89,2)</f>
        <v>0</v>
      </c>
      <c r="K89" s="194" t="s">
        <v>22</v>
      </c>
      <c r="L89" s="61"/>
      <c r="M89" s="199" t="s">
        <v>22</v>
      </c>
      <c r="N89" s="200" t="s">
        <v>47</v>
      </c>
      <c r="O89" s="42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738</v>
      </c>
      <c r="AT89" s="24" t="s">
        <v>129</v>
      </c>
      <c r="AU89" s="24" t="s">
        <v>86</v>
      </c>
      <c r="AY89" s="24" t="s">
        <v>127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738</v>
      </c>
      <c r="BM89" s="24" t="s">
        <v>744</v>
      </c>
    </row>
    <row r="90" spans="2:65" s="10" customFormat="1" ht="29.85" customHeight="1">
      <c r="B90" s="176"/>
      <c r="C90" s="177"/>
      <c r="D90" s="178" t="s">
        <v>75</v>
      </c>
      <c r="E90" s="190" t="s">
        <v>745</v>
      </c>
      <c r="F90" s="190" t="s">
        <v>746</v>
      </c>
      <c r="G90" s="177"/>
      <c r="H90" s="177"/>
      <c r="I90" s="180"/>
      <c r="J90" s="191">
        <f>BK90</f>
        <v>0</v>
      </c>
      <c r="K90" s="177"/>
      <c r="L90" s="182"/>
      <c r="M90" s="183"/>
      <c r="N90" s="184"/>
      <c r="O90" s="184"/>
      <c r="P90" s="185">
        <f>P91</f>
        <v>0</v>
      </c>
      <c r="Q90" s="184"/>
      <c r="R90" s="185">
        <f>R91</f>
        <v>0</v>
      </c>
      <c r="S90" s="184"/>
      <c r="T90" s="186">
        <f>T91</f>
        <v>0</v>
      </c>
      <c r="AR90" s="187" t="s">
        <v>24</v>
      </c>
      <c r="AT90" s="188" t="s">
        <v>75</v>
      </c>
      <c r="AU90" s="188" t="s">
        <v>24</v>
      </c>
      <c r="AY90" s="187" t="s">
        <v>127</v>
      </c>
      <c r="BK90" s="189">
        <f>BK91</f>
        <v>0</v>
      </c>
    </row>
    <row r="91" spans="2:65" s="1" customFormat="1" ht="16.5" customHeight="1">
      <c r="B91" s="41"/>
      <c r="C91" s="192" t="s">
        <v>146</v>
      </c>
      <c r="D91" s="192" t="s">
        <v>129</v>
      </c>
      <c r="E91" s="193" t="s">
        <v>747</v>
      </c>
      <c r="F91" s="194" t="s">
        <v>746</v>
      </c>
      <c r="G91" s="195" t="s">
        <v>737</v>
      </c>
      <c r="H91" s="196">
        <v>1</v>
      </c>
      <c r="I91" s="197"/>
      <c r="J91" s="198">
        <f>ROUND(I91*H91,2)</f>
        <v>0</v>
      </c>
      <c r="K91" s="194" t="s">
        <v>22</v>
      </c>
      <c r="L91" s="61"/>
      <c r="M91" s="199" t="s">
        <v>22</v>
      </c>
      <c r="N91" s="200" t="s">
        <v>47</v>
      </c>
      <c r="O91" s="42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738</v>
      </c>
      <c r="AT91" s="24" t="s">
        <v>129</v>
      </c>
      <c r="AU91" s="24" t="s">
        <v>86</v>
      </c>
      <c r="AY91" s="24" t="s">
        <v>127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738</v>
      </c>
      <c r="BM91" s="24" t="s">
        <v>748</v>
      </c>
    </row>
    <row r="92" spans="2:65" s="10" customFormat="1" ht="29.85" customHeight="1">
      <c r="B92" s="176"/>
      <c r="C92" s="177"/>
      <c r="D92" s="178" t="s">
        <v>75</v>
      </c>
      <c r="E92" s="190" t="s">
        <v>749</v>
      </c>
      <c r="F92" s="190" t="s">
        <v>750</v>
      </c>
      <c r="G92" s="177"/>
      <c r="H92" s="177"/>
      <c r="I92" s="180"/>
      <c r="J92" s="191">
        <f>BK92</f>
        <v>0</v>
      </c>
      <c r="K92" s="177"/>
      <c r="L92" s="182"/>
      <c r="M92" s="183"/>
      <c r="N92" s="184"/>
      <c r="O92" s="184"/>
      <c r="P92" s="185">
        <f>P93</f>
        <v>0</v>
      </c>
      <c r="Q92" s="184"/>
      <c r="R92" s="185">
        <f>R93</f>
        <v>0</v>
      </c>
      <c r="S92" s="184"/>
      <c r="T92" s="186">
        <f>T93</f>
        <v>0</v>
      </c>
      <c r="AR92" s="187" t="s">
        <v>134</v>
      </c>
      <c r="AT92" s="188" t="s">
        <v>75</v>
      </c>
      <c r="AU92" s="188" t="s">
        <v>24</v>
      </c>
      <c r="AY92" s="187" t="s">
        <v>127</v>
      </c>
      <c r="BK92" s="189">
        <f>BK93</f>
        <v>0</v>
      </c>
    </row>
    <row r="93" spans="2:65" s="1" customFormat="1" ht="16.5" customHeight="1">
      <c r="B93" s="41"/>
      <c r="C93" s="192" t="s">
        <v>134</v>
      </c>
      <c r="D93" s="192" t="s">
        <v>129</v>
      </c>
      <c r="E93" s="193" t="s">
        <v>751</v>
      </c>
      <c r="F93" s="194" t="s">
        <v>752</v>
      </c>
      <c r="G93" s="195" t="s">
        <v>737</v>
      </c>
      <c r="H93" s="196">
        <v>1</v>
      </c>
      <c r="I93" s="197"/>
      <c r="J93" s="198">
        <f>ROUND(I93*H93,2)</f>
        <v>0</v>
      </c>
      <c r="K93" s="194" t="s">
        <v>22</v>
      </c>
      <c r="L93" s="61"/>
      <c r="M93" s="199" t="s">
        <v>22</v>
      </c>
      <c r="N93" s="200" t="s">
        <v>47</v>
      </c>
      <c r="O93" s="42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738</v>
      </c>
      <c r="AT93" s="24" t="s">
        <v>129</v>
      </c>
      <c r="AU93" s="24" t="s">
        <v>86</v>
      </c>
      <c r="AY93" s="24" t="s">
        <v>127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738</v>
      </c>
      <c r="BM93" s="24" t="s">
        <v>753</v>
      </c>
    </row>
    <row r="94" spans="2:65" s="10" customFormat="1" ht="29.85" customHeight="1">
      <c r="B94" s="176"/>
      <c r="C94" s="177"/>
      <c r="D94" s="178" t="s">
        <v>75</v>
      </c>
      <c r="E94" s="190" t="s">
        <v>754</v>
      </c>
      <c r="F94" s="190" t="s">
        <v>755</v>
      </c>
      <c r="G94" s="177"/>
      <c r="H94" s="177"/>
      <c r="I94" s="180"/>
      <c r="J94" s="191">
        <f>BK94</f>
        <v>0</v>
      </c>
      <c r="K94" s="177"/>
      <c r="L94" s="182"/>
      <c r="M94" s="183"/>
      <c r="N94" s="184"/>
      <c r="O94" s="184"/>
      <c r="P94" s="185">
        <f>SUM(P95:P96)</f>
        <v>0</v>
      </c>
      <c r="Q94" s="184"/>
      <c r="R94" s="185">
        <f>SUM(R95:R96)</f>
        <v>0</v>
      </c>
      <c r="S94" s="184"/>
      <c r="T94" s="186">
        <f>SUM(T95:T96)</f>
        <v>0</v>
      </c>
      <c r="AR94" s="187" t="s">
        <v>134</v>
      </c>
      <c r="AT94" s="188" t="s">
        <v>75</v>
      </c>
      <c r="AU94" s="188" t="s">
        <v>24</v>
      </c>
      <c r="AY94" s="187" t="s">
        <v>127</v>
      </c>
      <c r="BK94" s="189">
        <f>SUM(BK95:BK96)</f>
        <v>0</v>
      </c>
    </row>
    <row r="95" spans="2:65" s="1" customFormat="1" ht="16.5" customHeight="1">
      <c r="B95" s="41"/>
      <c r="C95" s="192" t="s">
        <v>158</v>
      </c>
      <c r="D95" s="192" t="s">
        <v>129</v>
      </c>
      <c r="E95" s="193" t="s">
        <v>756</v>
      </c>
      <c r="F95" s="194" t="s">
        <v>757</v>
      </c>
      <c r="G95" s="195" t="s">
        <v>737</v>
      </c>
      <c r="H95" s="196">
        <v>1</v>
      </c>
      <c r="I95" s="197"/>
      <c r="J95" s="198">
        <f>ROUND(I95*H95,2)</f>
        <v>0</v>
      </c>
      <c r="K95" s="194" t="s">
        <v>22</v>
      </c>
      <c r="L95" s="61"/>
      <c r="M95" s="199" t="s">
        <v>22</v>
      </c>
      <c r="N95" s="200" t="s">
        <v>47</v>
      </c>
      <c r="O95" s="42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738</v>
      </c>
      <c r="AT95" s="24" t="s">
        <v>129</v>
      </c>
      <c r="AU95" s="24" t="s">
        <v>86</v>
      </c>
      <c r="AY95" s="24" t="s">
        <v>127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738</v>
      </c>
      <c r="BM95" s="24" t="s">
        <v>758</v>
      </c>
    </row>
    <row r="96" spans="2:65" s="1" customFormat="1" ht="16.5" customHeight="1">
      <c r="B96" s="41"/>
      <c r="C96" s="192" t="s">
        <v>171</v>
      </c>
      <c r="D96" s="192" t="s">
        <v>129</v>
      </c>
      <c r="E96" s="193" t="s">
        <v>759</v>
      </c>
      <c r="F96" s="194" t="s">
        <v>760</v>
      </c>
      <c r="G96" s="195" t="s">
        <v>737</v>
      </c>
      <c r="H96" s="196">
        <v>1</v>
      </c>
      <c r="I96" s="197"/>
      <c r="J96" s="198">
        <f>ROUND(I96*H96,2)</f>
        <v>0</v>
      </c>
      <c r="K96" s="194" t="s">
        <v>22</v>
      </c>
      <c r="L96" s="61"/>
      <c r="M96" s="199" t="s">
        <v>22</v>
      </c>
      <c r="N96" s="200" t="s">
        <v>47</v>
      </c>
      <c r="O96" s="42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738</v>
      </c>
      <c r="AT96" s="24" t="s">
        <v>129</v>
      </c>
      <c r="AU96" s="24" t="s">
        <v>86</v>
      </c>
      <c r="AY96" s="24" t="s">
        <v>127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738</v>
      </c>
      <c r="BM96" s="24" t="s">
        <v>761</v>
      </c>
    </row>
    <row r="97" spans="2:65" s="10" customFormat="1" ht="29.85" customHeight="1">
      <c r="B97" s="176"/>
      <c r="C97" s="177"/>
      <c r="D97" s="178" t="s">
        <v>75</v>
      </c>
      <c r="E97" s="190" t="s">
        <v>762</v>
      </c>
      <c r="F97" s="190" t="s">
        <v>763</v>
      </c>
      <c r="G97" s="177"/>
      <c r="H97" s="177"/>
      <c r="I97" s="180"/>
      <c r="J97" s="191">
        <f>BK97</f>
        <v>0</v>
      </c>
      <c r="K97" s="177"/>
      <c r="L97" s="182"/>
      <c r="M97" s="183"/>
      <c r="N97" s="184"/>
      <c r="O97" s="184"/>
      <c r="P97" s="185">
        <f>SUM(P98:P103)</f>
        <v>0</v>
      </c>
      <c r="Q97" s="184"/>
      <c r="R97" s="185">
        <f>SUM(R98:R103)</f>
        <v>0</v>
      </c>
      <c r="S97" s="184"/>
      <c r="T97" s="186">
        <f>SUM(T98:T103)</f>
        <v>0</v>
      </c>
      <c r="AR97" s="187" t="s">
        <v>134</v>
      </c>
      <c r="AT97" s="188" t="s">
        <v>75</v>
      </c>
      <c r="AU97" s="188" t="s">
        <v>24</v>
      </c>
      <c r="AY97" s="187" t="s">
        <v>127</v>
      </c>
      <c r="BK97" s="189">
        <f>SUM(BK98:BK103)</f>
        <v>0</v>
      </c>
    </row>
    <row r="98" spans="2:65" s="1" customFormat="1" ht="16.5" customHeight="1">
      <c r="B98" s="41"/>
      <c r="C98" s="192" t="s">
        <v>178</v>
      </c>
      <c r="D98" s="192" t="s">
        <v>129</v>
      </c>
      <c r="E98" s="193" t="s">
        <v>764</v>
      </c>
      <c r="F98" s="194" t="s">
        <v>765</v>
      </c>
      <c r="G98" s="195" t="s">
        <v>737</v>
      </c>
      <c r="H98" s="196">
        <v>1</v>
      </c>
      <c r="I98" s="197"/>
      <c r="J98" s="198">
        <f t="shared" ref="J98:J103" si="0">ROUND(I98*H98,2)</f>
        <v>0</v>
      </c>
      <c r="K98" s="194" t="s">
        <v>22</v>
      </c>
      <c r="L98" s="61"/>
      <c r="M98" s="199" t="s">
        <v>22</v>
      </c>
      <c r="N98" s="200" t="s">
        <v>47</v>
      </c>
      <c r="O98" s="42"/>
      <c r="P98" s="201">
        <f t="shared" ref="P98:P103" si="1">O98*H98</f>
        <v>0</v>
      </c>
      <c r="Q98" s="201">
        <v>0</v>
      </c>
      <c r="R98" s="201">
        <f t="shared" ref="R98:R103" si="2">Q98*H98</f>
        <v>0</v>
      </c>
      <c r="S98" s="201">
        <v>0</v>
      </c>
      <c r="T98" s="202">
        <f t="shared" ref="T98:T103" si="3">S98*H98</f>
        <v>0</v>
      </c>
      <c r="AR98" s="24" t="s">
        <v>738</v>
      </c>
      <c r="AT98" s="24" t="s">
        <v>129</v>
      </c>
      <c r="AU98" s="24" t="s">
        <v>86</v>
      </c>
      <c r="AY98" s="24" t="s">
        <v>127</v>
      </c>
      <c r="BE98" s="203">
        <f t="shared" ref="BE98:BE103" si="4">IF(N98="základní",J98,0)</f>
        <v>0</v>
      </c>
      <c r="BF98" s="203">
        <f t="shared" ref="BF98:BF103" si="5">IF(N98="snížená",J98,0)</f>
        <v>0</v>
      </c>
      <c r="BG98" s="203">
        <f t="shared" ref="BG98:BG103" si="6">IF(N98="zákl. přenesená",J98,0)</f>
        <v>0</v>
      </c>
      <c r="BH98" s="203">
        <f t="shared" ref="BH98:BH103" si="7">IF(N98="sníž. přenesená",J98,0)</f>
        <v>0</v>
      </c>
      <c r="BI98" s="203">
        <f t="shared" ref="BI98:BI103" si="8">IF(N98="nulová",J98,0)</f>
        <v>0</v>
      </c>
      <c r="BJ98" s="24" t="s">
        <v>24</v>
      </c>
      <c r="BK98" s="203">
        <f t="shared" ref="BK98:BK103" si="9">ROUND(I98*H98,2)</f>
        <v>0</v>
      </c>
      <c r="BL98" s="24" t="s">
        <v>738</v>
      </c>
      <c r="BM98" s="24" t="s">
        <v>766</v>
      </c>
    </row>
    <row r="99" spans="2:65" s="1" customFormat="1" ht="16.5" customHeight="1">
      <c r="B99" s="41"/>
      <c r="C99" s="192" t="s">
        <v>184</v>
      </c>
      <c r="D99" s="192" t="s">
        <v>129</v>
      </c>
      <c r="E99" s="193" t="s">
        <v>767</v>
      </c>
      <c r="F99" s="194" t="s">
        <v>768</v>
      </c>
      <c r="G99" s="195" t="s">
        <v>737</v>
      </c>
      <c r="H99" s="196">
        <v>1</v>
      </c>
      <c r="I99" s="197"/>
      <c r="J99" s="198">
        <f t="shared" si="0"/>
        <v>0</v>
      </c>
      <c r="K99" s="194" t="s">
        <v>22</v>
      </c>
      <c r="L99" s="61"/>
      <c r="M99" s="199" t="s">
        <v>22</v>
      </c>
      <c r="N99" s="200" t="s">
        <v>47</v>
      </c>
      <c r="O99" s="42"/>
      <c r="P99" s="201">
        <f t="shared" si="1"/>
        <v>0</v>
      </c>
      <c r="Q99" s="201">
        <v>0</v>
      </c>
      <c r="R99" s="201">
        <f t="shared" si="2"/>
        <v>0</v>
      </c>
      <c r="S99" s="201">
        <v>0</v>
      </c>
      <c r="T99" s="202">
        <f t="shared" si="3"/>
        <v>0</v>
      </c>
      <c r="AR99" s="24" t="s">
        <v>738</v>
      </c>
      <c r="AT99" s="24" t="s">
        <v>129</v>
      </c>
      <c r="AU99" s="24" t="s">
        <v>86</v>
      </c>
      <c r="AY99" s="24" t="s">
        <v>127</v>
      </c>
      <c r="BE99" s="203">
        <f t="shared" si="4"/>
        <v>0</v>
      </c>
      <c r="BF99" s="203">
        <f t="shared" si="5"/>
        <v>0</v>
      </c>
      <c r="BG99" s="203">
        <f t="shared" si="6"/>
        <v>0</v>
      </c>
      <c r="BH99" s="203">
        <f t="shared" si="7"/>
        <v>0</v>
      </c>
      <c r="BI99" s="203">
        <f t="shared" si="8"/>
        <v>0</v>
      </c>
      <c r="BJ99" s="24" t="s">
        <v>24</v>
      </c>
      <c r="BK99" s="203">
        <f t="shared" si="9"/>
        <v>0</v>
      </c>
      <c r="BL99" s="24" t="s">
        <v>738</v>
      </c>
      <c r="BM99" s="24" t="s">
        <v>769</v>
      </c>
    </row>
    <row r="100" spans="2:65" s="1" customFormat="1" ht="16.5" customHeight="1">
      <c r="B100" s="41"/>
      <c r="C100" s="192" t="s">
        <v>195</v>
      </c>
      <c r="D100" s="192" t="s">
        <v>129</v>
      </c>
      <c r="E100" s="193" t="s">
        <v>770</v>
      </c>
      <c r="F100" s="194" t="s">
        <v>771</v>
      </c>
      <c r="G100" s="195" t="s">
        <v>737</v>
      </c>
      <c r="H100" s="196">
        <v>1</v>
      </c>
      <c r="I100" s="197"/>
      <c r="J100" s="198">
        <f t="shared" si="0"/>
        <v>0</v>
      </c>
      <c r="K100" s="194" t="s">
        <v>22</v>
      </c>
      <c r="L100" s="61"/>
      <c r="M100" s="199" t="s">
        <v>22</v>
      </c>
      <c r="N100" s="200" t="s">
        <v>47</v>
      </c>
      <c r="O100" s="42"/>
      <c r="P100" s="201">
        <f t="shared" si="1"/>
        <v>0</v>
      </c>
      <c r="Q100" s="201">
        <v>0</v>
      </c>
      <c r="R100" s="201">
        <f t="shared" si="2"/>
        <v>0</v>
      </c>
      <c r="S100" s="201">
        <v>0</v>
      </c>
      <c r="T100" s="202">
        <f t="shared" si="3"/>
        <v>0</v>
      </c>
      <c r="AR100" s="24" t="s">
        <v>738</v>
      </c>
      <c r="AT100" s="24" t="s">
        <v>129</v>
      </c>
      <c r="AU100" s="24" t="s">
        <v>86</v>
      </c>
      <c r="AY100" s="24" t="s">
        <v>127</v>
      </c>
      <c r="BE100" s="203">
        <f t="shared" si="4"/>
        <v>0</v>
      </c>
      <c r="BF100" s="203">
        <f t="shared" si="5"/>
        <v>0</v>
      </c>
      <c r="BG100" s="203">
        <f t="shared" si="6"/>
        <v>0</v>
      </c>
      <c r="BH100" s="203">
        <f t="shared" si="7"/>
        <v>0</v>
      </c>
      <c r="BI100" s="203">
        <f t="shared" si="8"/>
        <v>0</v>
      </c>
      <c r="BJ100" s="24" t="s">
        <v>24</v>
      </c>
      <c r="BK100" s="203">
        <f t="shared" si="9"/>
        <v>0</v>
      </c>
      <c r="BL100" s="24" t="s">
        <v>738</v>
      </c>
      <c r="BM100" s="24" t="s">
        <v>772</v>
      </c>
    </row>
    <row r="101" spans="2:65" s="1" customFormat="1" ht="16.5" customHeight="1">
      <c r="B101" s="41"/>
      <c r="C101" s="192" t="s">
        <v>29</v>
      </c>
      <c r="D101" s="192" t="s">
        <v>129</v>
      </c>
      <c r="E101" s="193" t="s">
        <v>773</v>
      </c>
      <c r="F101" s="194" t="s">
        <v>774</v>
      </c>
      <c r="G101" s="195" t="s">
        <v>737</v>
      </c>
      <c r="H101" s="196">
        <v>1</v>
      </c>
      <c r="I101" s="197"/>
      <c r="J101" s="198">
        <f t="shared" si="0"/>
        <v>0</v>
      </c>
      <c r="K101" s="194" t="s">
        <v>22</v>
      </c>
      <c r="L101" s="61"/>
      <c r="M101" s="199" t="s">
        <v>22</v>
      </c>
      <c r="N101" s="200" t="s">
        <v>47</v>
      </c>
      <c r="O101" s="42"/>
      <c r="P101" s="201">
        <f t="shared" si="1"/>
        <v>0</v>
      </c>
      <c r="Q101" s="201">
        <v>0</v>
      </c>
      <c r="R101" s="201">
        <f t="shared" si="2"/>
        <v>0</v>
      </c>
      <c r="S101" s="201">
        <v>0</v>
      </c>
      <c r="T101" s="202">
        <f t="shared" si="3"/>
        <v>0</v>
      </c>
      <c r="AR101" s="24" t="s">
        <v>738</v>
      </c>
      <c r="AT101" s="24" t="s">
        <v>129</v>
      </c>
      <c r="AU101" s="24" t="s">
        <v>86</v>
      </c>
      <c r="AY101" s="24" t="s">
        <v>127</v>
      </c>
      <c r="BE101" s="203">
        <f t="shared" si="4"/>
        <v>0</v>
      </c>
      <c r="BF101" s="203">
        <f t="shared" si="5"/>
        <v>0</v>
      </c>
      <c r="BG101" s="203">
        <f t="shared" si="6"/>
        <v>0</v>
      </c>
      <c r="BH101" s="203">
        <f t="shared" si="7"/>
        <v>0</v>
      </c>
      <c r="BI101" s="203">
        <f t="shared" si="8"/>
        <v>0</v>
      </c>
      <c r="BJ101" s="24" t="s">
        <v>24</v>
      </c>
      <c r="BK101" s="203">
        <f t="shared" si="9"/>
        <v>0</v>
      </c>
      <c r="BL101" s="24" t="s">
        <v>738</v>
      </c>
      <c r="BM101" s="24" t="s">
        <v>775</v>
      </c>
    </row>
    <row r="102" spans="2:65" s="1" customFormat="1" ht="16.5" customHeight="1">
      <c r="B102" s="41"/>
      <c r="C102" s="192" t="s">
        <v>208</v>
      </c>
      <c r="D102" s="192" t="s">
        <v>129</v>
      </c>
      <c r="E102" s="193" t="s">
        <v>776</v>
      </c>
      <c r="F102" s="194" t="s">
        <v>777</v>
      </c>
      <c r="G102" s="195" t="s">
        <v>737</v>
      </c>
      <c r="H102" s="196">
        <v>1</v>
      </c>
      <c r="I102" s="197"/>
      <c r="J102" s="198">
        <f t="shared" si="0"/>
        <v>0</v>
      </c>
      <c r="K102" s="194" t="s">
        <v>22</v>
      </c>
      <c r="L102" s="61"/>
      <c r="M102" s="199" t="s">
        <v>22</v>
      </c>
      <c r="N102" s="200" t="s">
        <v>47</v>
      </c>
      <c r="O102" s="42"/>
      <c r="P102" s="201">
        <f t="shared" si="1"/>
        <v>0</v>
      </c>
      <c r="Q102" s="201">
        <v>0</v>
      </c>
      <c r="R102" s="201">
        <f t="shared" si="2"/>
        <v>0</v>
      </c>
      <c r="S102" s="201">
        <v>0</v>
      </c>
      <c r="T102" s="202">
        <f t="shared" si="3"/>
        <v>0</v>
      </c>
      <c r="AR102" s="24" t="s">
        <v>738</v>
      </c>
      <c r="AT102" s="24" t="s">
        <v>129</v>
      </c>
      <c r="AU102" s="24" t="s">
        <v>86</v>
      </c>
      <c r="AY102" s="24" t="s">
        <v>127</v>
      </c>
      <c r="BE102" s="203">
        <f t="shared" si="4"/>
        <v>0</v>
      </c>
      <c r="BF102" s="203">
        <f t="shared" si="5"/>
        <v>0</v>
      </c>
      <c r="BG102" s="203">
        <f t="shared" si="6"/>
        <v>0</v>
      </c>
      <c r="BH102" s="203">
        <f t="shared" si="7"/>
        <v>0</v>
      </c>
      <c r="BI102" s="203">
        <f t="shared" si="8"/>
        <v>0</v>
      </c>
      <c r="BJ102" s="24" t="s">
        <v>24</v>
      </c>
      <c r="BK102" s="203">
        <f t="shared" si="9"/>
        <v>0</v>
      </c>
      <c r="BL102" s="24" t="s">
        <v>738</v>
      </c>
      <c r="BM102" s="24" t="s">
        <v>778</v>
      </c>
    </row>
    <row r="103" spans="2:65" s="1" customFormat="1" ht="16.5" customHeight="1">
      <c r="B103" s="41"/>
      <c r="C103" s="192" t="s">
        <v>213</v>
      </c>
      <c r="D103" s="192" t="s">
        <v>129</v>
      </c>
      <c r="E103" s="193" t="s">
        <v>779</v>
      </c>
      <c r="F103" s="194" t="s">
        <v>780</v>
      </c>
      <c r="G103" s="195" t="s">
        <v>737</v>
      </c>
      <c r="H103" s="196">
        <v>1</v>
      </c>
      <c r="I103" s="197"/>
      <c r="J103" s="198">
        <f t="shared" si="0"/>
        <v>0</v>
      </c>
      <c r="K103" s="194" t="s">
        <v>22</v>
      </c>
      <c r="L103" s="61"/>
      <c r="M103" s="199" t="s">
        <v>22</v>
      </c>
      <c r="N103" s="200" t="s">
        <v>47</v>
      </c>
      <c r="O103" s="42"/>
      <c r="P103" s="201">
        <f t="shared" si="1"/>
        <v>0</v>
      </c>
      <c r="Q103" s="201">
        <v>0</v>
      </c>
      <c r="R103" s="201">
        <f t="shared" si="2"/>
        <v>0</v>
      </c>
      <c r="S103" s="201">
        <v>0</v>
      </c>
      <c r="T103" s="202">
        <f t="shared" si="3"/>
        <v>0</v>
      </c>
      <c r="AR103" s="24" t="s">
        <v>738</v>
      </c>
      <c r="AT103" s="24" t="s">
        <v>129</v>
      </c>
      <c r="AU103" s="24" t="s">
        <v>86</v>
      </c>
      <c r="AY103" s="24" t="s">
        <v>127</v>
      </c>
      <c r="BE103" s="203">
        <f t="shared" si="4"/>
        <v>0</v>
      </c>
      <c r="BF103" s="203">
        <f t="shared" si="5"/>
        <v>0</v>
      </c>
      <c r="BG103" s="203">
        <f t="shared" si="6"/>
        <v>0</v>
      </c>
      <c r="BH103" s="203">
        <f t="shared" si="7"/>
        <v>0</v>
      </c>
      <c r="BI103" s="203">
        <f t="shared" si="8"/>
        <v>0</v>
      </c>
      <c r="BJ103" s="24" t="s">
        <v>24</v>
      </c>
      <c r="BK103" s="203">
        <f t="shared" si="9"/>
        <v>0</v>
      </c>
      <c r="BL103" s="24" t="s">
        <v>738</v>
      </c>
      <c r="BM103" s="24" t="s">
        <v>781</v>
      </c>
    </row>
    <row r="104" spans="2:65" s="10" customFormat="1" ht="29.85" customHeight="1">
      <c r="B104" s="176"/>
      <c r="C104" s="177"/>
      <c r="D104" s="178" t="s">
        <v>75</v>
      </c>
      <c r="E104" s="190" t="s">
        <v>782</v>
      </c>
      <c r="F104" s="190" t="s">
        <v>783</v>
      </c>
      <c r="G104" s="177"/>
      <c r="H104" s="177"/>
      <c r="I104" s="180"/>
      <c r="J104" s="191">
        <f>BK104</f>
        <v>0</v>
      </c>
      <c r="K104" s="177"/>
      <c r="L104" s="182"/>
      <c r="M104" s="183"/>
      <c r="N104" s="184"/>
      <c r="O104" s="184"/>
      <c r="P104" s="185">
        <f>P105</f>
        <v>0</v>
      </c>
      <c r="Q104" s="184"/>
      <c r="R104" s="185">
        <f>R105</f>
        <v>0</v>
      </c>
      <c r="S104" s="184"/>
      <c r="T104" s="186">
        <f>T105</f>
        <v>0</v>
      </c>
      <c r="AR104" s="187" t="s">
        <v>134</v>
      </c>
      <c r="AT104" s="188" t="s">
        <v>75</v>
      </c>
      <c r="AU104" s="188" t="s">
        <v>24</v>
      </c>
      <c r="AY104" s="187" t="s">
        <v>127</v>
      </c>
      <c r="BK104" s="189">
        <f>BK105</f>
        <v>0</v>
      </c>
    </row>
    <row r="105" spans="2:65" s="1" customFormat="1" ht="16.5" customHeight="1">
      <c r="B105" s="41"/>
      <c r="C105" s="192" t="s">
        <v>220</v>
      </c>
      <c r="D105" s="192" t="s">
        <v>129</v>
      </c>
      <c r="E105" s="193" t="s">
        <v>784</v>
      </c>
      <c r="F105" s="194" t="s">
        <v>785</v>
      </c>
      <c r="G105" s="195" t="s">
        <v>737</v>
      </c>
      <c r="H105" s="196">
        <v>1</v>
      </c>
      <c r="I105" s="197"/>
      <c r="J105" s="198">
        <f>ROUND(I105*H105,2)</f>
        <v>0</v>
      </c>
      <c r="K105" s="194" t="s">
        <v>22</v>
      </c>
      <c r="L105" s="61"/>
      <c r="M105" s="199" t="s">
        <v>22</v>
      </c>
      <c r="N105" s="263" t="s">
        <v>47</v>
      </c>
      <c r="O105" s="261"/>
      <c r="P105" s="264">
        <f>O105*H105</f>
        <v>0</v>
      </c>
      <c r="Q105" s="264">
        <v>0</v>
      </c>
      <c r="R105" s="264">
        <f>Q105*H105</f>
        <v>0</v>
      </c>
      <c r="S105" s="264">
        <v>0</v>
      </c>
      <c r="T105" s="265">
        <f>S105*H105</f>
        <v>0</v>
      </c>
      <c r="AR105" s="24" t="s">
        <v>738</v>
      </c>
      <c r="AT105" s="24" t="s">
        <v>129</v>
      </c>
      <c r="AU105" s="24" t="s">
        <v>86</v>
      </c>
      <c r="AY105" s="24" t="s">
        <v>127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738</v>
      </c>
      <c r="BM105" s="24" t="s">
        <v>786</v>
      </c>
    </row>
    <row r="106" spans="2:65" s="1" customFormat="1" ht="6.9" customHeight="1">
      <c r="B106" s="56"/>
      <c r="C106" s="57"/>
      <c r="D106" s="57"/>
      <c r="E106" s="57"/>
      <c r="F106" s="57"/>
      <c r="G106" s="57"/>
      <c r="H106" s="57"/>
      <c r="I106" s="139"/>
      <c r="J106" s="57"/>
      <c r="K106" s="57"/>
      <c r="L106" s="61"/>
    </row>
  </sheetData>
  <sheetProtection algorithmName="SHA-512" hashValue="l9VdljvBibGFQqbPgH9KcYyzNijChIu6iQePIMVWxDkKlYgJuBw9Qs/VtKc2+uFSeZoFvksCXPXLDEzukTz1tw==" saltValue="nQfPD5ryNE9dGwsflYBD8jVo4NLjqw3VQApreUgugYN8Xua7B1JsLsh6EAdvJede4GZxE392I1KiDeX3DH++aA==" spinCount="100000" sheet="1" objects="1" scenarios="1" formatColumns="0" formatRows="0" autoFilter="0"/>
  <autoFilter ref="C83:K105" xr:uid="{00000000-0009-0000-0000-000002000000}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200-000000000000}"/>
    <hyperlink ref="G1:H1" location="C54" display="2) Rekapitulace" xr:uid="{00000000-0004-0000-0200-000001000000}"/>
    <hyperlink ref="J1" location="C83" display="3) Soupis prací" xr:uid="{00000000-0004-0000-0200-000002000000}"/>
    <hyperlink ref="L1:V1" location="'Rekapitulace stavby'!C2" display="Rekapitulace stavby" xr:uid="{00000000-0004-0000-02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6"/>
  <sheetViews>
    <sheetView showGridLines="0" zoomScaleNormal="100" workbookViewId="0"/>
  </sheetViews>
  <sheetFormatPr defaultRowHeight="12"/>
  <cols>
    <col min="1" max="1" width="8.28515625" style="266" customWidth="1"/>
    <col min="2" max="2" width="1.7109375" style="266" customWidth="1"/>
    <col min="3" max="4" width="5" style="266" customWidth="1"/>
    <col min="5" max="5" width="11.7109375" style="266" customWidth="1"/>
    <col min="6" max="6" width="9.140625" style="266" customWidth="1"/>
    <col min="7" max="7" width="5" style="266" customWidth="1"/>
    <col min="8" max="8" width="77.85546875" style="266" customWidth="1"/>
    <col min="9" max="10" width="20" style="266" customWidth="1"/>
    <col min="11" max="11" width="1.7109375" style="266" customWidth="1"/>
  </cols>
  <sheetData>
    <row r="1" spans="2:11" ht="37.5" customHeight="1"/>
    <row r="2" spans="2:11" ht="7.5" customHeight="1">
      <c r="B2" s="267"/>
      <c r="C2" s="268"/>
      <c r="D2" s="268"/>
      <c r="E2" s="268"/>
      <c r="F2" s="268"/>
      <c r="G2" s="268"/>
      <c r="H2" s="268"/>
      <c r="I2" s="268"/>
      <c r="J2" s="268"/>
      <c r="K2" s="269"/>
    </row>
    <row r="3" spans="2:11" s="15" customFormat="1" ht="45" customHeight="1">
      <c r="B3" s="270"/>
      <c r="C3" s="394" t="s">
        <v>787</v>
      </c>
      <c r="D3" s="394"/>
      <c r="E3" s="394"/>
      <c r="F3" s="394"/>
      <c r="G3" s="394"/>
      <c r="H3" s="394"/>
      <c r="I3" s="394"/>
      <c r="J3" s="394"/>
      <c r="K3" s="271"/>
    </row>
    <row r="4" spans="2:11" ht="25.5" customHeight="1">
      <c r="B4" s="272"/>
      <c r="C4" s="398" t="s">
        <v>788</v>
      </c>
      <c r="D4" s="398"/>
      <c r="E4" s="398"/>
      <c r="F4" s="398"/>
      <c r="G4" s="398"/>
      <c r="H4" s="398"/>
      <c r="I4" s="398"/>
      <c r="J4" s="398"/>
      <c r="K4" s="273"/>
    </row>
    <row r="5" spans="2:11" ht="5.25" customHeight="1">
      <c r="B5" s="272"/>
      <c r="C5" s="274"/>
      <c r="D5" s="274"/>
      <c r="E5" s="274"/>
      <c r="F5" s="274"/>
      <c r="G5" s="274"/>
      <c r="H5" s="274"/>
      <c r="I5" s="274"/>
      <c r="J5" s="274"/>
      <c r="K5" s="273"/>
    </row>
    <row r="6" spans="2:11" ht="15" customHeight="1">
      <c r="B6" s="272"/>
      <c r="C6" s="397" t="s">
        <v>789</v>
      </c>
      <c r="D6" s="397"/>
      <c r="E6" s="397"/>
      <c r="F6" s="397"/>
      <c r="G6" s="397"/>
      <c r="H6" s="397"/>
      <c r="I6" s="397"/>
      <c r="J6" s="397"/>
      <c r="K6" s="273"/>
    </row>
    <row r="7" spans="2:11" ht="15" customHeight="1">
      <c r="B7" s="276"/>
      <c r="C7" s="397" t="s">
        <v>790</v>
      </c>
      <c r="D7" s="397"/>
      <c r="E7" s="397"/>
      <c r="F7" s="397"/>
      <c r="G7" s="397"/>
      <c r="H7" s="397"/>
      <c r="I7" s="397"/>
      <c r="J7" s="397"/>
      <c r="K7" s="273"/>
    </row>
    <row r="8" spans="2:11" ht="12.75" customHeight="1">
      <c r="B8" s="276"/>
      <c r="C8" s="275"/>
      <c r="D8" s="275"/>
      <c r="E8" s="275"/>
      <c r="F8" s="275"/>
      <c r="G8" s="275"/>
      <c r="H8" s="275"/>
      <c r="I8" s="275"/>
      <c r="J8" s="275"/>
      <c r="K8" s="273"/>
    </row>
    <row r="9" spans="2:11" ht="15" customHeight="1">
      <c r="B9" s="276"/>
      <c r="C9" s="397" t="s">
        <v>791</v>
      </c>
      <c r="D9" s="397"/>
      <c r="E9" s="397"/>
      <c r="F9" s="397"/>
      <c r="G9" s="397"/>
      <c r="H9" s="397"/>
      <c r="I9" s="397"/>
      <c r="J9" s="397"/>
      <c r="K9" s="273"/>
    </row>
    <row r="10" spans="2:11" ht="15" customHeight="1">
      <c r="B10" s="276"/>
      <c r="C10" s="275"/>
      <c r="D10" s="397" t="s">
        <v>792</v>
      </c>
      <c r="E10" s="397"/>
      <c r="F10" s="397"/>
      <c r="G10" s="397"/>
      <c r="H10" s="397"/>
      <c r="I10" s="397"/>
      <c r="J10" s="397"/>
      <c r="K10" s="273"/>
    </row>
    <row r="11" spans="2:11" ht="15" customHeight="1">
      <c r="B11" s="276"/>
      <c r="C11" s="277"/>
      <c r="D11" s="397" t="s">
        <v>793</v>
      </c>
      <c r="E11" s="397"/>
      <c r="F11" s="397"/>
      <c r="G11" s="397"/>
      <c r="H11" s="397"/>
      <c r="I11" s="397"/>
      <c r="J11" s="397"/>
      <c r="K11" s="273"/>
    </row>
    <row r="12" spans="2:11" ht="12.75" customHeight="1">
      <c r="B12" s="276"/>
      <c r="C12" s="277"/>
      <c r="D12" s="277"/>
      <c r="E12" s="277"/>
      <c r="F12" s="277"/>
      <c r="G12" s="277"/>
      <c r="H12" s="277"/>
      <c r="I12" s="277"/>
      <c r="J12" s="277"/>
      <c r="K12" s="273"/>
    </row>
    <row r="13" spans="2:11" ht="15" customHeight="1">
      <c r="B13" s="276"/>
      <c r="C13" s="277"/>
      <c r="D13" s="397" t="s">
        <v>794</v>
      </c>
      <c r="E13" s="397"/>
      <c r="F13" s="397"/>
      <c r="G13" s="397"/>
      <c r="H13" s="397"/>
      <c r="I13" s="397"/>
      <c r="J13" s="397"/>
      <c r="K13" s="273"/>
    </row>
    <row r="14" spans="2:11" ht="15" customHeight="1">
      <c r="B14" s="276"/>
      <c r="C14" s="277"/>
      <c r="D14" s="397" t="s">
        <v>795</v>
      </c>
      <c r="E14" s="397"/>
      <c r="F14" s="397"/>
      <c r="G14" s="397"/>
      <c r="H14" s="397"/>
      <c r="I14" s="397"/>
      <c r="J14" s="397"/>
      <c r="K14" s="273"/>
    </row>
    <row r="15" spans="2:11" ht="15" customHeight="1">
      <c r="B15" s="276"/>
      <c r="C15" s="277"/>
      <c r="D15" s="397" t="s">
        <v>796</v>
      </c>
      <c r="E15" s="397"/>
      <c r="F15" s="397"/>
      <c r="G15" s="397"/>
      <c r="H15" s="397"/>
      <c r="I15" s="397"/>
      <c r="J15" s="397"/>
      <c r="K15" s="273"/>
    </row>
    <row r="16" spans="2:11" ht="15" customHeight="1">
      <c r="B16" s="276"/>
      <c r="C16" s="277"/>
      <c r="D16" s="277"/>
      <c r="E16" s="278" t="s">
        <v>797</v>
      </c>
      <c r="F16" s="397" t="s">
        <v>798</v>
      </c>
      <c r="G16" s="397"/>
      <c r="H16" s="397"/>
      <c r="I16" s="397"/>
      <c r="J16" s="397"/>
      <c r="K16" s="273"/>
    </row>
    <row r="17" spans="2:11" ht="15" customHeight="1">
      <c r="B17" s="276"/>
      <c r="C17" s="277"/>
      <c r="D17" s="277"/>
      <c r="E17" s="278" t="s">
        <v>83</v>
      </c>
      <c r="F17" s="397" t="s">
        <v>799</v>
      </c>
      <c r="G17" s="397"/>
      <c r="H17" s="397"/>
      <c r="I17" s="397"/>
      <c r="J17" s="397"/>
      <c r="K17" s="273"/>
    </row>
    <row r="18" spans="2:11" ht="15" customHeight="1">
      <c r="B18" s="276"/>
      <c r="C18" s="277"/>
      <c r="D18" s="277"/>
      <c r="E18" s="278" t="s">
        <v>800</v>
      </c>
      <c r="F18" s="397" t="s">
        <v>801</v>
      </c>
      <c r="G18" s="397"/>
      <c r="H18" s="397"/>
      <c r="I18" s="397"/>
      <c r="J18" s="397"/>
      <c r="K18" s="273"/>
    </row>
    <row r="19" spans="2:11" ht="15" customHeight="1">
      <c r="B19" s="276"/>
      <c r="C19" s="277"/>
      <c r="D19" s="277"/>
      <c r="E19" s="278" t="s">
        <v>87</v>
      </c>
      <c r="F19" s="397" t="s">
        <v>88</v>
      </c>
      <c r="G19" s="397"/>
      <c r="H19" s="397"/>
      <c r="I19" s="397"/>
      <c r="J19" s="397"/>
      <c r="K19" s="273"/>
    </row>
    <row r="20" spans="2:11" ht="15" customHeight="1">
      <c r="B20" s="276"/>
      <c r="C20" s="277"/>
      <c r="D20" s="277"/>
      <c r="E20" s="278" t="s">
        <v>731</v>
      </c>
      <c r="F20" s="397" t="s">
        <v>732</v>
      </c>
      <c r="G20" s="397"/>
      <c r="H20" s="397"/>
      <c r="I20" s="397"/>
      <c r="J20" s="397"/>
      <c r="K20" s="273"/>
    </row>
    <row r="21" spans="2:11" ht="15" customHeight="1">
      <c r="B21" s="276"/>
      <c r="C21" s="277"/>
      <c r="D21" s="277"/>
      <c r="E21" s="278" t="s">
        <v>802</v>
      </c>
      <c r="F21" s="397" t="s">
        <v>803</v>
      </c>
      <c r="G21" s="397"/>
      <c r="H21" s="397"/>
      <c r="I21" s="397"/>
      <c r="J21" s="397"/>
      <c r="K21" s="273"/>
    </row>
    <row r="22" spans="2:11" ht="12.75" customHeight="1">
      <c r="B22" s="276"/>
      <c r="C22" s="277"/>
      <c r="D22" s="277"/>
      <c r="E22" s="277"/>
      <c r="F22" s="277"/>
      <c r="G22" s="277"/>
      <c r="H22" s="277"/>
      <c r="I22" s="277"/>
      <c r="J22" s="277"/>
      <c r="K22" s="273"/>
    </row>
    <row r="23" spans="2:11" ht="15" customHeight="1">
      <c r="B23" s="276"/>
      <c r="C23" s="397" t="s">
        <v>804</v>
      </c>
      <c r="D23" s="397"/>
      <c r="E23" s="397"/>
      <c r="F23" s="397"/>
      <c r="G23" s="397"/>
      <c r="H23" s="397"/>
      <c r="I23" s="397"/>
      <c r="J23" s="397"/>
      <c r="K23" s="273"/>
    </row>
    <row r="24" spans="2:11" ht="15" customHeight="1">
      <c r="B24" s="276"/>
      <c r="C24" s="397" t="s">
        <v>805</v>
      </c>
      <c r="D24" s="397"/>
      <c r="E24" s="397"/>
      <c r="F24" s="397"/>
      <c r="G24" s="397"/>
      <c r="H24" s="397"/>
      <c r="I24" s="397"/>
      <c r="J24" s="397"/>
      <c r="K24" s="273"/>
    </row>
    <row r="25" spans="2:11" ht="15" customHeight="1">
      <c r="B25" s="276"/>
      <c r="C25" s="275"/>
      <c r="D25" s="397" t="s">
        <v>806</v>
      </c>
      <c r="E25" s="397"/>
      <c r="F25" s="397"/>
      <c r="G25" s="397"/>
      <c r="H25" s="397"/>
      <c r="I25" s="397"/>
      <c r="J25" s="397"/>
      <c r="K25" s="273"/>
    </row>
    <row r="26" spans="2:11" ht="15" customHeight="1">
      <c r="B26" s="276"/>
      <c r="C26" s="277"/>
      <c r="D26" s="397" t="s">
        <v>807</v>
      </c>
      <c r="E26" s="397"/>
      <c r="F26" s="397"/>
      <c r="G26" s="397"/>
      <c r="H26" s="397"/>
      <c r="I26" s="397"/>
      <c r="J26" s="397"/>
      <c r="K26" s="273"/>
    </row>
    <row r="27" spans="2:11" ht="12.75" customHeight="1">
      <c r="B27" s="276"/>
      <c r="C27" s="277"/>
      <c r="D27" s="277"/>
      <c r="E27" s="277"/>
      <c r="F27" s="277"/>
      <c r="G27" s="277"/>
      <c r="H27" s="277"/>
      <c r="I27" s="277"/>
      <c r="J27" s="277"/>
      <c r="K27" s="273"/>
    </row>
    <row r="28" spans="2:11" ht="15" customHeight="1">
      <c r="B28" s="276"/>
      <c r="C28" s="277"/>
      <c r="D28" s="397" t="s">
        <v>808</v>
      </c>
      <c r="E28" s="397"/>
      <c r="F28" s="397"/>
      <c r="G28" s="397"/>
      <c r="H28" s="397"/>
      <c r="I28" s="397"/>
      <c r="J28" s="397"/>
      <c r="K28" s="273"/>
    </row>
    <row r="29" spans="2:11" ht="15" customHeight="1">
      <c r="B29" s="276"/>
      <c r="C29" s="277"/>
      <c r="D29" s="397" t="s">
        <v>809</v>
      </c>
      <c r="E29" s="397"/>
      <c r="F29" s="397"/>
      <c r="G29" s="397"/>
      <c r="H29" s="397"/>
      <c r="I29" s="397"/>
      <c r="J29" s="397"/>
      <c r="K29" s="273"/>
    </row>
    <row r="30" spans="2:11" ht="12.75" customHeight="1">
      <c r="B30" s="276"/>
      <c r="C30" s="277"/>
      <c r="D30" s="277"/>
      <c r="E30" s="277"/>
      <c r="F30" s="277"/>
      <c r="G30" s="277"/>
      <c r="H30" s="277"/>
      <c r="I30" s="277"/>
      <c r="J30" s="277"/>
      <c r="K30" s="273"/>
    </row>
    <row r="31" spans="2:11" ht="15" customHeight="1">
      <c r="B31" s="276"/>
      <c r="C31" s="277"/>
      <c r="D31" s="397" t="s">
        <v>810</v>
      </c>
      <c r="E31" s="397"/>
      <c r="F31" s="397"/>
      <c r="G31" s="397"/>
      <c r="H31" s="397"/>
      <c r="I31" s="397"/>
      <c r="J31" s="397"/>
      <c r="K31" s="273"/>
    </row>
    <row r="32" spans="2:11" ht="15" customHeight="1">
      <c r="B32" s="276"/>
      <c r="C32" s="277"/>
      <c r="D32" s="397" t="s">
        <v>811</v>
      </c>
      <c r="E32" s="397"/>
      <c r="F32" s="397"/>
      <c r="G32" s="397"/>
      <c r="H32" s="397"/>
      <c r="I32" s="397"/>
      <c r="J32" s="397"/>
      <c r="K32" s="273"/>
    </row>
    <row r="33" spans="2:11" ht="15" customHeight="1">
      <c r="B33" s="276"/>
      <c r="C33" s="277"/>
      <c r="D33" s="397" t="s">
        <v>812</v>
      </c>
      <c r="E33" s="397"/>
      <c r="F33" s="397"/>
      <c r="G33" s="397"/>
      <c r="H33" s="397"/>
      <c r="I33" s="397"/>
      <c r="J33" s="397"/>
      <c r="K33" s="273"/>
    </row>
    <row r="34" spans="2:11" ht="15" customHeight="1">
      <c r="B34" s="276"/>
      <c r="C34" s="277"/>
      <c r="D34" s="275"/>
      <c r="E34" s="279" t="s">
        <v>112</v>
      </c>
      <c r="F34" s="275"/>
      <c r="G34" s="397" t="s">
        <v>813</v>
      </c>
      <c r="H34" s="397"/>
      <c r="I34" s="397"/>
      <c r="J34" s="397"/>
      <c r="K34" s="273"/>
    </row>
    <row r="35" spans="2:11" ht="30.75" customHeight="1">
      <c r="B35" s="276"/>
      <c r="C35" s="277"/>
      <c r="D35" s="275"/>
      <c r="E35" s="279" t="s">
        <v>814</v>
      </c>
      <c r="F35" s="275"/>
      <c r="G35" s="397" t="s">
        <v>815</v>
      </c>
      <c r="H35" s="397"/>
      <c r="I35" s="397"/>
      <c r="J35" s="397"/>
      <c r="K35" s="273"/>
    </row>
    <row r="36" spans="2:11" ht="15" customHeight="1">
      <c r="B36" s="276"/>
      <c r="C36" s="277"/>
      <c r="D36" s="275"/>
      <c r="E36" s="279" t="s">
        <v>57</v>
      </c>
      <c r="F36" s="275"/>
      <c r="G36" s="397" t="s">
        <v>816</v>
      </c>
      <c r="H36" s="397"/>
      <c r="I36" s="397"/>
      <c r="J36" s="397"/>
      <c r="K36" s="273"/>
    </row>
    <row r="37" spans="2:11" ht="15" customHeight="1">
      <c r="B37" s="276"/>
      <c r="C37" s="277"/>
      <c r="D37" s="275"/>
      <c r="E37" s="279" t="s">
        <v>113</v>
      </c>
      <c r="F37" s="275"/>
      <c r="G37" s="397" t="s">
        <v>817</v>
      </c>
      <c r="H37" s="397"/>
      <c r="I37" s="397"/>
      <c r="J37" s="397"/>
      <c r="K37" s="273"/>
    </row>
    <row r="38" spans="2:11" ht="15" customHeight="1">
      <c r="B38" s="276"/>
      <c r="C38" s="277"/>
      <c r="D38" s="275"/>
      <c r="E38" s="279" t="s">
        <v>114</v>
      </c>
      <c r="F38" s="275"/>
      <c r="G38" s="397" t="s">
        <v>818</v>
      </c>
      <c r="H38" s="397"/>
      <c r="I38" s="397"/>
      <c r="J38" s="397"/>
      <c r="K38" s="273"/>
    </row>
    <row r="39" spans="2:11" ht="15" customHeight="1">
      <c r="B39" s="276"/>
      <c r="C39" s="277"/>
      <c r="D39" s="275"/>
      <c r="E39" s="279" t="s">
        <v>115</v>
      </c>
      <c r="F39" s="275"/>
      <c r="G39" s="397" t="s">
        <v>819</v>
      </c>
      <c r="H39" s="397"/>
      <c r="I39" s="397"/>
      <c r="J39" s="397"/>
      <c r="K39" s="273"/>
    </row>
    <row r="40" spans="2:11" ht="15" customHeight="1">
      <c r="B40" s="276"/>
      <c r="C40" s="277"/>
      <c r="D40" s="275"/>
      <c r="E40" s="279" t="s">
        <v>820</v>
      </c>
      <c r="F40" s="275"/>
      <c r="G40" s="397" t="s">
        <v>821</v>
      </c>
      <c r="H40" s="397"/>
      <c r="I40" s="397"/>
      <c r="J40" s="397"/>
      <c r="K40" s="273"/>
    </row>
    <row r="41" spans="2:11" ht="15" customHeight="1">
      <c r="B41" s="276"/>
      <c r="C41" s="277"/>
      <c r="D41" s="275"/>
      <c r="E41" s="279"/>
      <c r="F41" s="275"/>
      <c r="G41" s="397" t="s">
        <v>822</v>
      </c>
      <c r="H41" s="397"/>
      <c r="I41" s="397"/>
      <c r="J41" s="397"/>
      <c r="K41" s="273"/>
    </row>
    <row r="42" spans="2:11" ht="15" customHeight="1">
      <c r="B42" s="276"/>
      <c r="C42" s="277"/>
      <c r="D42" s="275"/>
      <c r="E42" s="279" t="s">
        <v>823</v>
      </c>
      <c r="F42" s="275"/>
      <c r="G42" s="397" t="s">
        <v>824</v>
      </c>
      <c r="H42" s="397"/>
      <c r="I42" s="397"/>
      <c r="J42" s="397"/>
      <c r="K42" s="273"/>
    </row>
    <row r="43" spans="2:11" ht="15" customHeight="1">
      <c r="B43" s="276"/>
      <c r="C43" s="277"/>
      <c r="D43" s="275"/>
      <c r="E43" s="279" t="s">
        <v>117</v>
      </c>
      <c r="F43" s="275"/>
      <c r="G43" s="397" t="s">
        <v>825</v>
      </c>
      <c r="H43" s="397"/>
      <c r="I43" s="397"/>
      <c r="J43" s="397"/>
      <c r="K43" s="273"/>
    </row>
    <row r="44" spans="2:11" ht="12.75" customHeight="1">
      <c r="B44" s="276"/>
      <c r="C44" s="277"/>
      <c r="D44" s="275"/>
      <c r="E44" s="275"/>
      <c r="F44" s="275"/>
      <c r="G44" s="275"/>
      <c r="H44" s="275"/>
      <c r="I44" s="275"/>
      <c r="J44" s="275"/>
      <c r="K44" s="273"/>
    </row>
    <row r="45" spans="2:11" ht="15" customHeight="1">
      <c r="B45" s="276"/>
      <c r="C45" s="277"/>
      <c r="D45" s="397" t="s">
        <v>826</v>
      </c>
      <c r="E45" s="397"/>
      <c r="F45" s="397"/>
      <c r="G45" s="397"/>
      <c r="H45" s="397"/>
      <c r="I45" s="397"/>
      <c r="J45" s="397"/>
      <c r="K45" s="273"/>
    </row>
    <row r="46" spans="2:11" ht="15" customHeight="1">
      <c r="B46" s="276"/>
      <c r="C46" s="277"/>
      <c r="D46" s="277"/>
      <c r="E46" s="397" t="s">
        <v>827</v>
      </c>
      <c r="F46" s="397"/>
      <c r="G46" s="397"/>
      <c r="H46" s="397"/>
      <c r="I46" s="397"/>
      <c r="J46" s="397"/>
      <c r="K46" s="273"/>
    </row>
    <row r="47" spans="2:11" ht="15" customHeight="1">
      <c r="B47" s="276"/>
      <c r="C47" s="277"/>
      <c r="D47" s="277"/>
      <c r="E47" s="397" t="s">
        <v>828</v>
      </c>
      <c r="F47" s="397"/>
      <c r="G47" s="397"/>
      <c r="H47" s="397"/>
      <c r="I47" s="397"/>
      <c r="J47" s="397"/>
      <c r="K47" s="273"/>
    </row>
    <row r="48" spans="2:11" ht="15" customHeight="1">
      <c r="B48" s="276"/>
      <c r="C48" s="277"/>
      <c r="D48" s="277"/>
      <c r="E48" s="397" t="s">
        <v>829</v>
      </c>
      <c r="F48" s="397"/>
      <c r="G48" s="397"/>
      <c r="H48" s="397"/>
      <c r="I48" s="397"/>
      <c r="J48" s="397"/>
      <c r="K48" s="273"/>
    </row>
    <row r="49" spans="2:11" ht="15" customHeight="1">
      <c r="B49" s="276"/>
      <c r="C49" s="277"/>
      <c r="D49" s="397" t="s">
        <v>830</v>
      </c>
      <c r="E49" s="397"/>
      <c r="F49" s="397"/>
      <c r="G49" s="397"/>
      <c r="H49" s="397"/>
      <c r="I49" s="397"/>
      <c r="J49" s="397"/>
      <c r="K49" s="273"/>
    </row>
    <row r="50" spans="2:11" ht="25.5" customHeight="1">
      <c r="B50" s="272"/>
      <c r="C50" s="398" t="s">
        <v>831</v>
      </c>
      <c r="D50" s="398"/>
      <c r="E50" s="398"/>
      <c r="F50" s="398"/>
      <c r="G50" s="398"/>
      <c r="H50" s="398"/>
      <c r="I50" s="398"/>
      <c r="J50" s="398"/>
      <c r="K50" s="273"/>
    </row>
    <row r="51" spans="2:11" ht="5.25" customHeight="1">
      <c r="B51" s="272"/>
      <c r="C51" s="274"/>
      <c r="D51" s="274"/>
      <c r="E51" s="274"/>
      <c r="F51" s="274"/>
      <c r="G51" s="274"/>
      <c r="H51" s="274"/>
      <c r="I51" s="274"/>
      <c r="J51" s="274"/>
      <c r="K51" s="273"/>
    </row>
    <row r="52" spans="2:11" ht="15" customHeight="1">
      <c r="B52" s="272"/>
      <c r="C52" s="397" t="s">
        <v>832</v>
      </c>
      <c r="D52" s="397"/>
      <c r="E52" s="397"/>
      <c r="F52" s="397"/>
      <c r="G52" s="397"/>
      <c r="H52" s="397"/>
      <c r="I52" s="397"/>
      <c r="J52" s="397"/>
      <c r="K52" s="273"/>
    </row>
    <row r="53" spans="2:11" ht="15" customHeight="1">
      <c r="B53" s="272"/>
      <c r="C53" s="397" t="s">
        <v>833</v>
      </c>
      <c r="D53" s="397"/>
      <c r="E53" s="397"/>
      <c r="F53" s="397"/>
      <c r="G53" s="397"/>
      <c r="H53" s="397"/>
      <c r="I53" s="397"/>
      <c r="J53" s="397"/>
      <c r="K53" s="273"/>
    </row>
    <row r="54" spans="2:11" ht="12.75" customHeight="1">
      <c r="B54" s="272"/>
      <c r="C54" s="275"/>
      <c r="D54" s="275"/>
      <c r="E54" s="275"/>
      <c r="F54" s="275"/>
      <c r="G54" s="275"/>
      <c r="H54" s="275"/>
      <c r="I54" s="275"/>
      <c r="J54" s="275"/>
      <c r="K54" s="273"/>
    </row>
    <row r="55" spans="2:11" ht="15" customHeight="1">
      <c r="B55" s="272"/>
      <c r="C55" s="397" t="s">
        <v>834</v>
      </c>
      <c r="D55" s="397"/>
      <c r="E55" s="397"/>
      <c r="F55" s="397"/>
      <c r="G55" s="397"/>
      <c r="H55" s="397"/>
      <c r="I55" s="397"/>
      <c r="J55" s="397"/>
      <c r="K55" s="273"/>
    </row>
    <row r="56" spans="2:11" ht="15" customHeight="1">
      <c r="B56" s="272"/>
      <c r="C56" s="277"/>
      <c r="D56" s="397" t="s">
        <v>835</v>
      </c>
      <c r="E56" s="397"/>
      <c r="F56" s="397"/>
      <c r="G56" s="397"/>
      <c r="H56" s="397"/>
      <c r="I56" s="397"/>
      <c r="J56" s="397"/>
      <c r="K56" s="273"/>
    </row>
    <row r="57" spans="2:11" ht="15" customHeight="1">
      <c r="B57" s="272"/>
      <c r="C57" s="277"/>
      <c r="D57" s="397" t="s">
        <v>836</v>
      </c>
      <c r="E57" s="397"/>
      <c r="F57" s="397"/>
      <c r="G57" s="397"/>
      <c r="H57" s="397"/>
      <c r="I57" s="397"/>
      <c r="J57" s="397"/>
      <c r="K57" s="273"/>
    </row>
    <row r="58" spans="2:11" ht="15" customHeight="1">
      <c r="B58" s="272"/>
      <c r="C58" s="277"/>
      <c r="D58" s="397" t="s">
        <v>837</v>
      </c>
      <c r="E58" s="397"/>
      <c r="F58" s="397"/>
      <c r="G58" s="397"/>
      <c r="H58" s="397"/>
      <c r="I58" s="397"/>
      <c r="J58" s="397"/>
      <c r="K58" s="273"/>
    </row>
    <row r="59" spans="2:11" ht="15" customHeight="1">
      <c r="B59" s="272"/>
      <c r="C59" s="277"/>
      <c r="D59" s="397" t="s">
        <v>838</v>
      </c>
      <c r="E59" s="397"/>
      <c r="F59" s="397"/>
      <c r="G59" s="397"/>
      <c r="H59" s="397"/>
      <c r="I59" s="397"/>
      <c r="J59" s="397"/>
      <c r="K59" s="273"/>
    </row>
    <row r="60" spans="2:11" ht="15" customHeight="1">
      <c r="B60" s="272"/>
      <c r="C60" s="277"/>
      <c r="D60" s="396" t="s">
        <v>839</v>
      </c>
      <c r="E60" s="396"/>
      <c r="F60" s="396"/>
      <c r="G60" s="396"/>
      <c r="H60" s="396"/>
      <c r="I60" s="396"/>
      <c r="J60" s="396"/>
      <c r="K60" s="273"/>
    </row>
    <row r="61" spans="2:11" ht="15" customHeight="1">
      <c r="B61" s="272"/>
      <c r="C61" s="277"/>
      <c r="D61" s="397" t="s">
        <v>840</v>
      </c>
      <c r="E61" s="397"/>
      <c r="F61" s="397"/>
      <c r="G61" s="397"/>
      <c r="H61" s="397"/>
      <c r="I61" s="397"/>
      <c r="J61" s="397"/>
      <c r="K61" s="273"/>
    </row>
    <row r="62" spans="2:11" ht="12.75" customHeight="1">
      <c r="B62" s="272"/>
      <c r="C62" s="277"/>
      <c r="D62" s="277"/>
      <c r="E62" s="280"/>
      <c r="F62" s="277"/>
      <c r="G62" s="277"/>
      <c r="H62" s="277"/>
      <c r="I62" s="277"/>
      <c r="J62" s="277"/>
      <c r="K62" s="273"/>
    </row>
    <row r="63" spans="2:11" ht="15" customHeight="1">
      <c r="B63" s="272"/>
      <c r="C63" s="277"/>
      <c r="D63" s="397" t="s">
        <v>841</v>
      </c>
      <c r="E63" s="397"/>
      <c r="F63" s="397"/>
      <c r="G63" s="397"/>
      <c r="H63" s="397"/>
      <c r="I63" s="397"/>
      <c r="J63" s="397"/>
      <c r="K63" s="273"/>
    </row>
    <row r="64" spans="2:11" ht="15" customHeight="1">
      <c r="B64" s="272"/>
      <c r="C64" s="277"/>
      <c r="D64" s="396" t="s">
        <v>842</v>
      </c>
      <c r="E64" s="396"/>
      <c r="F64" s="396"/>
      <c r="G64" s="396"/>
      <c r="H64" s="396"/>
      <c r="I64" s="396"/>
      <c r="J64" s="396"/>
      <c r="K64" s="273"/>
    </row>
    <row r="65" spans="2:11" ht="15" customHeight="1">
      <c r="B65" s="272"/>
      <c r="C65" s="277"/>
      <c r="D65" s="397" t="s">
        <v>843</v>
      </c>
      <c r="E65" s="397"/>
      <c r="F65" s="397"/>
      <c r="G65" s="397"/>
      <c r="H65" s="397"/>
      <c r="I65" s="397"/>
      <c r="J65" s="397"/>
      <c r="K65" s="273"/>
    </row>
    <row r="66" spans="2:11" ht="15" customHeight="1">
      <c r="B66" s="272"/>
      <c r="C66" s="277"/>
      <c r="D66" s="397" t="s">
        <v>844</v>
      </c>
      <c r="E66" s="397"/>
      <c r="F66" s="397"/>
      <c r="G66" s="397"/>
      <c r="H66" s="397"/>
      <c r="I66" s="397"/>
      <c r="J66" s="397"/>
      <c r="K66" s="273"/>
    </row>
    <row r="67" spans="2:11" ht="15" customHeight="1">
      <c r="B67" s="272"/>
      <c r="C67" s="277"/>
      <c r="D67" s="397" t="s">
        <v>845</v>
      </c>
      <c r="E67" s="397"/>
      <c r="F67" s="397"/>
      <c r="G67" s="397"/>
      <c r="H67" s="397"/>
      <c r="I67" s="397"/>
      <c r="J67" s="397"/>
      <c r="K67" s="273"/>
    </row>
    <row r="68" spans="2:11" ht="15" customHeight="1">
      <c r="B68" s="272"/>
      <c r="C68" s="277"/>
      <c r="D68" s="397" t="s">
        <v>846</v>
      </c>
      <c r="E68" s="397"/>
      <c r="F68" s="397"/>
      <c r="G68" s="397"/>
      <c r="H68" s="397"/>
      <c r="I68" s="397"/>
      <c r="J68" s="397"/>
      <c r="K68" s="273"/>
    </row>
    <row r="69" spans="2:11" ht="12.75" customHeight="1">
      <c r="B69" s="281"/>
      <c r="C69" s="282"/>
      <c r="D69" s="282"/>
      <c r="E69" s="282"/>
      <c r="F69" s="282"/>
      <c r="G69" s="282"/>
      <c r="H69" s="282"/>
      <c r="I69" s="282"/>
      <c r="J69" s="282"/>
      <c r="K69" s="283"/>
    </row>
    <row r="70" spans="2:11" ht="18.75" customHeight="1">
      <c r="B70" s="284"/>
      <c r="C70" s="284"/>
      <c r="D70" s="284"/>
      <c r="E70" s="284"/>
      <c r="F70" s="284"/>
      <c r="G70" s="284"/>
      <c r="H70" s="284"/>
      <c r="I70" s="284"/>
      <c r="J70" s="284"/>
      <c r="K70" s="285"/>
    </row>
    <row r="71" spans="2:11" ht="18.75" customHeight="1">
      <c r="B71" s="285"/>
      <c r="C71" s="285"/>
      <c r="D71" s="285"/>
      <c r="E71" s="285"/>
      <c r="F71" s="285"/>
      <c r="G71" s="285"/>
      <c r="H71" s="285"/>
      <c r="I71" s="285"/>
      <c r="J71" s="285"/>
      <c r="K71" s="285"/>
    </row>
    <row r="72" spans="2:11" ht="7.5" customHeight="1">
      <c r="B72" s="286"/>
      <c r="C72" s="287"/>
      <c r="D72" s="287"/>
      <c r="E72" s="287"/>
      <c r="F72" s="287"/>
      <c r="G72" s="287"/>
      <c r="H72" s="287"/>
      <c r="I72" s="287"/>
      <c r="J72" s="287"/>
      <c r="K72" s="288"/>
    </row>
    <row r="73" spans="2:11" ht="45" customHeight="1">
      <c r="B73" s="289"/>
      <c r="C73" s="395" t="s">
        <v>94</v>
      </c>
      <c r="D73" s="395"/>
      <c r="E73" s="395"/>
      <c r="F73" s="395"/>
      <c r="G73" s="395"/>
      <c r="H73" s="395"/>
      <c r="I73" s="395"/>
      <c r="J73" s="395"/>
      <c r="K73" s="290"/>
    </row>
    <row r="74" spans="2:11" ht="17.25" customHeight="1">
      <c r="B74" s="289"/>
      <c r="C74" s="291" t="s">
        <v>847</v>
      </c>
      <c r="D74" s="291"/>
      <c r="E74" s="291"/>
      <c r="F74" s="291" t="s">
        <v>848</v>
      </c>
      <c r="G74" s="292"/>
      <c r="H74" s="291" t="s">
        <v>113</v>
      </c>
      <c r="I74" s="291" t="s">
        <v>61</v>
      </c>
      <c r="J74" s="291" t="s">
        <v>849</v>
      </c>
      <c r="K74" s="290"/>
    </row>
    <row r="75" spans="2:11" ht="17.25" customHeight="1">
      <c r="B75" s="289"/>
      <c r="C75" s="293" t="s">
        <v>850</v>
      </c>
      <c r="D75" s="293"/>
      <c r="E75" s="293"/>
      <c r="F75" s="294" t="s">
        <v>851</v>
      </c>
      <c r="G75" s="295"/>
      <c r="H75" s="293"/>
      <c r="I75" s="293"/>
      <c r="J75" s="293" t="s">
        <v>852</v>
      </c>
      <c r="K75" s="290"/>
    </row>
    <row r="76" spans="2:11" ht="5.25" customHeight="1">
      <c r="B76" s="289"/>
      <c r="C76" s="296"/>
      <c r="D76" s="296"/>
      <c r="E76" s="296"/>
      <c r="F76" s="296"/>
      <c r="G76" s="297"/>
      <c r="H76" s="296"/>
      <c r="I76" s="296"/>
      <c r="J76" s="296"/>
      <c r="K76" s="290"/>
    </row>
    <row r="77" spans="2:11" ht="15" customHeight="1">
      <c r="B77" s="289"/>
      <c r="C77" s="279" t="s">
        <v>57</v>
      </c>
      <c r="D77" s="296"/>
      <c r="E77" s="296"/>
      <c r="F77" s="298" t="s">
        <v>853</v>
      </c>
      <c r="G77" s="297"/>
      <c r="H77" s="279" t="s">
        <v>854</v>
      </c>
      <c r="I77" s="279" t="s">
        <v>855</v>
      </c>
      <c r="J77" s="279">
        <v>20</v>
      </c>
      <c r="K77" s="290"/>
    </row>
    <row r="78" spans="2:11" ht="15" customHeight="1">
      <c r="B78" s="289"/>
      <c r="C78" s="279" t="s">
        <v>856</v>
      </c>
      <c r="D78" s="279"/>
      <c r="E78" s="279"/>
      <c r="F78" s="298" t="s">
        <v>853</v>
      </c>
      <c r="G78" s="297"/>
      <c r="H78" s="279" t="s">
        <v>857</v>
      </c>
      <c r="I78" s="279" t="s">
        <v>855</v>
      </c>
      <c r="J78" s="279">
        <v>120</v>
      </c>
      <c r="K78" s="290"/>
    </row>
    <row r="79" spans="2:11" ht="15" customHeight="1">
      <c r="B79" s="299"/>
      <c r="C79" s="279" t="s">
        <v>858</v>
      </c>
      <c r="D79" s="279"/>
      <c r="E79" s="279"/>
      <c r="F79" s="298" t="s">
        <v>859</v>
      </c>
      <c r="G79" s="297"/>
      <c r="H79" s="279" t="s">
        <v>860</v>
      </c>
      <c r="I79" s="279" t="s">
        <v>855</v>
      </c>
      <c r="J79" s="279">
        <v>50</v>
      </c>
      <c r="K79" s="290"/>
    </row>
    <row r="80" spans="2:11" ht="15" customHeight="1">
      <c r="B80" s="299"/>
      <c r="C80" s="279" t="s">
        <v>861</v>
      </c>
      <c r="D80" s="279"/>
      <c r="E80" s="279"/>
      <c r="F80" s="298" t="s">
        <v>853</v>
      </c>
      <c r="G80" s="297"/>
      <c r="H80" s="279" t="s">
        <v>862</v>
      </c>
      <c r="I80" s="279" t="s">
        <v>863</v>
      </c>
      <c r="J80" s="279"/>
      <c r="K80" s="290"/>
    </row>
    <row r="81" spans="2:11" ht="15" customHeight="1">
      <c r="B81" s="299"/>
      <c r="C81" s="300" t="s">
        <v>864</v>
      </c>
      <c r="D81" s="300"/>
      <c r="E81" s="300"/>
      <c r="F81" s="301" t="s">
        <v>859</v>
      </c>
      <c r="G81" s="300"/>
      <c r="H81" s="300" t="s">
        <v>865</v>
      </c>
      <c r="I81" s="300" t="s">
        <v>855</v>
      </c>
      <c r="J81" s="300">
        <v>15</v>
      </c>
      <c r="K81" s="290"/>
    </row>
    <row r="82" spans="2:11" ht="15" customHeight="1">
      <c r="B82" s="299"/>
      <c r="C82" s="300" t="s">
        <v>866</v>
      </c>
      <c r="D82" s="300"/>
      <c r="E82" s="300"/>
      <c r="F82" s="301" t="s">
        <v>859</v>
      </c>
      <c r="G82" s="300"/>
      <c r="H82" s="300" t="s">
        <v>867</v>
      </c>
      <c r="I82" s="300" t="s">
        <v>855</v>
      </c>
      <c r="J82" s="300">
        <v>15</v>
      </c>
      <c r="K82" s="290"/>
    </row>
    <row r="83" spans="2:11" ht="15" customHeight="1">
      <c r="B83" s="299"/>
      <c r="C83" s="300" t="s">
        <v>868</v>
      </c>
      <c r="D83" s="300"/>
      <c r="E83" s="300"/>
      <c r="F83" s="301" t="s">
        <v>859</v>
      </c>
      <c r="G83" s="300"/>
      <c r="H83" s="300" t="s">
        <v>869</v>
      </c>
      <c r="I83" s="300" t="s">
        <v>855</v>
      </c>
      <c r="J83" s="300">
        <v>20</v>
      </c>
      <c r="K83" s="290"/>
    </row>
    <row r="84" spans="2:11" ht="15" customHeight="1">
      <c r="B84" s="299"/>
      <c r="C84" s="300" t="s">
        <v>870</v>
      </c>
      <c r="D84" s="300"/>
      <c r="E84" s="300"/>
      <c r="F84" s="301" t="s">
        <v>859</v>
      </c>
      <c r="G84" s="300"/>
      <c r="H84" s="300" t="s">
        <v>871</v>
      </c>
      <c r="I84" s="300" t="s">
        <v>855</v>
      </c>
      <c r="J84" s="300">
        <v>20</v>
      </c>
      <c r="K84" s="290"/>
    </row>
    <row r="85" spans="2:11" ht="15" customHeight="1">
      <c r="B85" s="299"/>
      <c r="C85" s="279" t="s">
        <v>872</v>
      </c>
      <c r="D85" s="279"/>
      <c r="E85" s="279"/>
      <c r="F85" s="298" t="s">
        <v>859</v>
      </c>
      <c r="G85" s="297"/>
      <c r="H85" s="279" t="s">
        <v>873</v>
      </c>
      <c r="I85" s="279" t="s">
        <v>855</v>
      </c>
      <c r="J85" s="279">
        <v>50</v>
      </c>
      <c r="K85" s="290"/>
    </row>
    <row r="86" spans="2:11" ht="15" customHeight="1">
      <c r="B86" s="299"/>
      <c r="C86" s="279" t="s">
        <v>874</v>
      </c>
      <c r="D86" s="279"/>
      <c r="E86" s="279"/>
      <c r="F86" s="298" t="s">
        <v>859</v>
      </c>
      <c r="G86" s="297"/>
      <c r="H86" s="279" t="s">
        <v>875</v>
      </c>
      <c r="I86" s="279" t="s">
        <v>855</v>
      </c>
      <c r="J86" s="279">
        <v>20</v>
      </c>
      <c r="K86" s="290"/>
    </row>
    <row r="87" spans="2:11" ht="15" customHeight="1">
      <c r="B87" s="299"/>
      <c r="C87" s="279" t="s">
        <v>876</v>
      </c>
      <c r="D87" s="279"/>
      <c r="E87" s="279"/>
      <c r="F87" s="298" t="s">
        <v>859</v>
      </c>
      <c r="G87" s="297"/>
      <c r="H87" s="279" t="s">
        <v>877</v>
      </c>
      <c r="I87" s="279" t="s">
        <v>855</v>
      </c>
      <c r="J87" s="279">
        <v>20</v>
      </c>
      <c r="K87" s="290"/>
    </row>
    <row r="88" spans="2:11" ht="15" customHeight="1">
      <c r="B88" s="299"/>
      <c r="C88" s="279" t="s">
        <v>878</v>
      </c>
      <c r="D88" s="279"/>
      <c r="E88" s="279"/>
      <c r="F88" s="298" t="s">
        <v>859</v>
      </c>
      <c r="G88" s="297"/>
      <c r="H88" s="279" t="s">
        <v>879</v>
      </c>
      <c r="I88" s="279" t="s">
        <v>855</v>
      </c>
      <c r="J88" s="279">
        <v>50</v>
      </c>
      <c r="K88" s="290"/>
    </row>
    <row r="89" spans="2:11" ht="15" customHeight="1">
      <c r="B89" s="299"/>
      <c r="C89" s="279" t="s">
        <v>880</v>
      </c>
      <c r="D89" s="279"/>
      <c r="E89" s="279"/>
      <c r="F89" s="298" t="s">
        <v>859</v>
      </c>
      <c r="G89" s="297"/>
      <c r="H89" s="279" t="s">
        <v>880</v>
      </c>
      <c r="I89" s="279" t="s">
        <v>855</v>
      </c>
      <c r="J89" s="279">
        <v>50</v>
      </c>
      <c r="K89" s="290"/>
    </row>
    <row r="90" spans="2:11" ht="15" customHeight="1">
      <c r="B90" s="299"/>
      <c r="C90" s="279" t="s">
        <v>118</v>
      </c>
      <c r="D90" s="279"/>
      <c r="E90" s="279"/>
      <c r="F90" s="298" t="s">
        <v>859</v>
      </c>
      <c r="G90" s="297"/>
      <c r="H90" s="279" t="s">
        <v>881</v>
      </c>
      <c r="I90" s="279" t="s">
        <v>855</v>
      </c>
      <c r="J90" s="279">
        <v>255</v>
      </c>
      <c r="K90" s="290"/>
    </row>
    <row r="91" spans="2:11" ht="15" customHeight="1">
      <c r="B91" s="299"/>
      <c r="C91" s="279" t="s">
        <v>882</v>
      </c>
      <c r="D91" s="279"/>
      <c r="E91" s="279"/>
      <c r="F91" s="298" t="s">
        <v>853</v>
      </c>
      <c r="G91" s="297"/>
      <c r="H91" s="279" t="s">
        <v>883</v>
      </c>
      <c r="I91" s="279" t="s">
        <v>884</v>
      </c>
      <c r="J91" s="279"/>
      <c r="K91" s="290"/>
    </row>
    <row r="92" spans="2:11" ht="15" customHeight="1">
      <c r="B92" s="299"/>
      <c r="C92" s="279" t="s">
        <v>885</v>
      </c>
      <c r="D92" s="279"/>
      <c r="E92" s="279"/>
      <c r="F92" s="298" t="s">
        <v>853</v>
      </c>
      <c r="G92" s="297"/>
      <c r="H92" s="279" t="s">
        <v>886</v>
      </c>
      <c r="I92" s="279" t="s">
        <v>887</v>
      </c>
      <c r="J92" s="279"/>
      <c r="K92" s="290"/>
    </row>
    <row r="93" spans="2:11" ht="15" customHeight="1">
      <c r="B93" s="299"/>
      <c r="C93" s="279" t="s">
        <v>888</v>
      </c>
      <c r="D93" s="279"/>
      <c r="E93" s="279"/>
      <c r="F93" s="298" t="s">
        <v>853</v>
      </c>
      <c r="G93" s="297"/>
      <c r="H93" s="279" t="s">
        <v>888</v>
      </c>
      <c r="I93" s="279" t="s">
        <v>887</v>
      </c>
      <c r="J93" s="279"/>
      <c r="K93" s="290"/>
    </row>
    <row r="94" spans="2:11" ht="15" customHeight="1">
      <c r="B94" s="299"/>
      <c r="C94" s="279" t="s">
        <v>42</v>
      </c>
      <c r="D94" s="279"/>
      <c r="E94" s="279"/>
      <c r="F94" s="298" t="s">
        <v>853</v>
      </c>
      <c r="G94" s="297"/>
      <c r="H94" s="279" t="s">
        <v>889</v>
      </c>
      <c r="I94" s="279" t="s">
        <v>887</v>
      </c>
      <c r="J94" s="279"/>
      <c r="K94" s="290"/>
    </row>
    <row r="95" spans="2:11" ht="15" customHeight="1">
      <c r="B95" s="299"/>
      <c r="C95" s="279" t="s">
        <v>52</v>
      </c>
      <c r="D95" s="279"/>
      <c r="E95" s="279"/>
      <c r="F95" s="298" t="s">
        <v>853</v>
      </c>
      <c r="G95" s="297"/>
      <c r="H95" s="279" t="s">
        <v>890</v>
      </c>
      <c r="I95" s="279" t="s">
        <v>887</v>
      </c>
      <c r="J95" s="279"/>
      <c r="K95" s="290"/>
    </row>
    <row r="96" spans="2:11" ht="15" customHeight="1">
      <c r="B96" s="302"/>
      <c r="C96" s="303"/>
      <c r="D96" s="303"/>
      <c r="E96" s="303"/>
      <c r="F96" s="303"/>
      <c r="G96" s="303"/>
      <c r="H96" s="303"/>
      <c r="I96" s="303"/>
      <c r="J96" s="303"/>
      <c r="K96" s="304"/>
    </row>
    <row r="97" spans="2:11" ht="18.75" customHeight="1">
      <c r="B97" s="305"/>
      <c r="C97" s="306"/>
      <c r="D97" s="306"/>
      <c r="E97" s="306"/>
      <c r="F97" s="306"/>
      <c r="G97" s="306"/>
      <c r="H97" s="306"/>
      <c r="I97" s="306"/>
      <c r="J97" s="306"/>
      <c r="K97" s="305"/>
    </row>
    <row r="98" spans="2:11" ht="18.75" customHeight="1">
      <c r="B98" s="285"/>
      <c r="C98" s="285"/>
      <c r="D98" s="285"/>
      <c r="E98" s="285"/>
      <c r="F98" s="285"/>
      <c r="G98" s="285"/>
      <c r="H98" s="285"/>
      <c r="I98" s="285"/>
      <c r="J98" s="285"/>
      <c r="K98" s="285"/>
    </row>
    <row r="99" spans="2:11" ht="7.5" customHeight="1">
      <c r="B99" s="286"/>
      <c r="C99" s="287"/>
      <c r="D99" s="287"/>
      <c r="E99" s="287"/>
      <c r="F99" s="287"/>
      <c r="G99" s="287"/>
      <c r="H99" s="287"/>
      <c r="I99" s="287"/>
      <c r="J99" s="287"/>
      <c r="K99" s="288"/>
    </row>
    <row r="100" spans="2:11" ht="45" customHeight="1">
      <c r="B100" s="289"/>
      <c r="C100" s="395" t="s">
        <v>891</v>
      </c>
      <c r="D100" s="395"/>
      <c r="E100" s="395"/>
      <c r="F100" s="395"/>
      <c r="G100" s="395"/>
      <c r="H100" s="395"/>
      <c r="I100" s="395"/>
      <c r="J100" s="395"/>
      <c r="K100" s="290"/>
    </row>
    <row r="101" spans="2:11" ht="17.25" customHeight="1">
      <c r="B101" s="289"/>
      <c r="C101" s="291" t="s">
        <v>847</v>
      </c>
      <c r="D101" s="291"/>
      <c r="E101" s="291"/>
      <c r="F101" s="291" t="s">
        <v>848</v>
      </c>
      <c r="G101" s="292"/>
      <c r="H101" s="291" t="s">
        <v>113</v>
      </c>
      <c r="I101" s="291" t="s">
        <v>61</v>
      </c>
      <c r="J101" s="291" t="s">
        <v>849</v>
      </c>
      <c r="K101" s="290"/>
    </row>
    <row r="102" spans="2:11" ht="17.25" customHeight="1">
      <c r="B102" s="289"/>
      <c r="C102" s="293" t="s">
        <v>850</v>
      </c>
      <c r="D102" s="293"/>
      <c r="E102" s="293"/>
      <c r="F102" s="294" t="s">
        <v>851</v>
      </c>
      <c r="G102" s="295"/>
      <c r="H102" s="293"/>
      <c r="I102" s="293"/>
      <c r="J102" s="293" t="s">
        <v>852</v>
      </c>
      <c r="K102" s="290"/>
    </row>
    <row r="103" spans="2:11" ht="5.25" customHeight="1">
      <c r="B103" s="289"/>
      <c r="C103" s="291"/>
      <c r="D103" s="291"/>
      <c r="E103" s="291"/>
      <c r="F103" s="291"/>
      <c r="G103" s="307"/>
      <c r="H103" s="291"/>
      <c r="I103" s="291"/>
      <c r="J103" s="291"/>
      <c r="K103" s="290"/>
    </row>
    <row r="104" spans="2:11" ht="15" customHeight="1">
      <c r="B104" s="289"/>
      <c r="C104" s="279" t="s">
        <v>57</v>
      </c>
      <c r="D104" s="296"/>
      <c r="E104" s="296"/>
      <c r="F104" s="298" t="s">
        <v>853</v>
      </c>
      <c r="G104" s="307"/>
      <c r="H104" s="279" t="s">
        <v>892</v>
      </c>
      <c r="I104" s="279" t="s">
        <v>855</v>
      </c>
      <c r="J104" s="279">
        <v>20</v>
      </c>
      <c r="K104" s="290"/>
    </row>
    <row r="105" spans="2:11" ht="15" customHeight="1">
      <c r="B105" s="289"/>
      <c r="C105" s="279" t="s">
        <v>856</v>
      </c>
      <c r="D105" s="279"/>
      <c r="E105" s="279"/>
      <c r="F105" s="298" t="s">
        <v>853</v>
      </c>
      <c r="G105" s="279"/>
      <c r="H105" s="279" t="s">
        <v>892</v>
      </c>
      <c r="I105" s="279" t="s">
        <v>855</v>
      </c>
      <c r="J105" s="279">
        <v>120</v>
      </c>
      <c r="K105" s="290"/>
    </row>
    <row r="106" spans="2:11" ht="15" customHeight="1">
      <c r="B106" s="299"/>
      <c r="C106" s="279" t="s">
        <v>858</v>
      </c>
      <c r="D106" s="279"/>
      <c r="E106" s="279"/>
      <c r="F106" s="298" t="s">
        <v>859</v>
      </c>
      <c r="G106" s="279"/>
      <c r="H106" s="279" t="s">
        <v>892</v>
      </c>
      <c r="I106" s="279" t="s">
        <v>855</v>
      </c>
      <c r="J106" s="279">
        <v>50</v>
      </c>
      <c r="K106" s="290"/>
    </row>
    <row r="107" spans="2:11" ht="15" customHeight="1">
      <c r="B107" s="299"/>
      <c r="C107" s="279" t="s">
        <v>861</v>
      </c>
      <c r="D107" s="279"/>
      <c r="E107" s="279"/>
      <c r="F107" s="298" t="s">
        <v>853</v>
      </c>
      <c r="G107" s="279"/>
      <c r="H107" s="279" t="s">
        <v>892</v>
      </c>
      <c r="I107" s="279" t="s">
        <v>863</v>
      </c>
      <c r="J107" s="279"/>
      <c r="K107" s="290"/>
    </row>
    <row r="108" spans="2:11" ht="15" customHeight="1">
      <c r="B108" s="299"/>
      <c r="C108" s="279" t="s">
        <v>872</v>
      </c>
      <c r="D108" s="279"/>
      <c r="E108" s="279"/>
      <c r="F108" s="298" t="s">
        <v>859</v>
      </c>
      <c r="G108" s="279"/>
      <c r="H108" s="279" t="s">
        <v>892</v>
      </c>
      <c r="I108" s="279" t="s">
        <v>855</v>
      </c>
      <c r="J108" s="279">
        <v>50</v>
      </c>
      <c r="K108" s="290"/>
    </row>
    <row r="109" spans="2:11" ht="15" customHeight="1">
      <c r="B109" s="299"/>
      <c r="C109" s="279" t="s">
        <v>880</v>
      </c>
      <c r="D109" s="279"/>
      <c r="E109" s="279"/>
      <c r="F109" s="298" t="s">
        <v>859</v>
      </c>
      <c r="G109" s="279"/>
      <c r="H109" s="279" t="s">
        <v>892</v>
      </c>
      <c r="I109" s="279" t="s">
        <v>855</v>
      </c>
      <c r="J109" s="279">
        <v>50</v>
      </c>
      <c r="K109" s="290"/>
    </row>
    <row r="110" spans="2:11" ht="15" customHeight="1">
      <c r="B110" s="299"/>
      <c r="C110" s="279" t="s">
        <v>878</v>
      </c>
      <c r="D110" s="279"/>
      <c r="E110" s="279"/>
      <c r="F110" s="298" t="s">
        <v>859</v>
      </c>
      <c r="G110" s="279"/>
      <c r="H110" s="279" t="s">
        <v>892</v>
      </c>
      <c r="I110" s="279" t="s">
        <v>855</v>
      </c>
      <c r="J110" s="279">
        <v>50</v>
      </c>
      <c r="K110" s="290"/>
    </row>
    <row r="111" spans="2:11" ht="15" customHeight="1">
      <c r="B111" s="299"/>
      <c r="C111" s="279" t="s">
        <v>57</v>
      </c>
      <c r="D111" s="279"/>
      <c r="E111" s="279"/>
      <c r="F111" s="298" t="s">
        <v>853</v>
      </c>
      <c r="G111" s="279"/>
      <c r="H111" s="279" t="s">
        <v>893</v>
      </c>
      <c r="I111" s="279" t="s">
        <v>855</v>
      </c>
      <c r="J111" s="279">
        <v>20</v>
      </c>
      <c r="K111" s="290"/>
    </row>
    <row r="112" spans="2:11" ht="15" customHeight="1">
      <c r="B112" s="299"/>
      <c r="C112" s="279" t="s">
        <v>894</v>
      </c>
      <c r="D112" s="279"/>
      <c r="E112" s="279"/>
      <c r="F112" s="298" t="s">
        <v>853</v>
      </c>
      <c r="G112" s="279"/>
      <c r="H112" s="279" t="s">
        <v>895</v>
      </c>
      <c r="I112" s="279" t="s">
        <v>855</v>
      </c>
      <c r="J112" s="279">
        <v>120</v>
      </c>
      <c r="K112" s="290"/>
    </row>
    <row r="113" spans="2:11" ht="15" customHeight="1">
      <c r="B113" s="299"/>
      <c r="C113" s="279" t="s">
        <v>42</v>
      </c>
      <c r="D113" s="279"/>
      <c r="E113" s="279"/>
      <c r="F113" s="298" t="s">
        <v>853</v>
      </c>
      <c r="G113" s="279"/>
      <c r="H113" s="279" t="s">
        <v>896</v>
      </c>
      <c r="I113" s="279" t="s">
        <v>887</v>
      </c>
      <c r="J113" s="279"/>
      <c r="K113" s="290"/>
    </row>
    <row r="114" spans="2:11" ht="15" customHeight="1">
      <c r="B114" s="299"/>
      <c r="C114" s="279" t="s">
        <v>52</v>
      </c>
      <c r="D114" s="279"/>
      <c r="E114" s="279"/>
      <c r="F114" s="298" t="s">
        <v>853</v>
      </c>
      <c r="G114" s="279"/>
      <c r="H114" s="279" t="s">
        <v>897</v>
      </c>
      <c r="I114" s="279" t="s">
        <v>887</v>
      </c>
      <c r="J114" s="279"/>
      <c r="K114" s="290"/>
    </row>
    <row r="115" spans="2:11" ht="15" customHeight="1">
      <c r="B115" s="299"/>
      <c r="C115" s="279" t="s">
        <v>61</v>
      </c>
      <c r="D115" s="279"/>
      <c r="E115" s="279"/>
      <c r="F115" s="298" t="s">
        <v>853</v>
      </c>
      <c r="G115" s="279"/>
      <c r="H115" s="279" t="s">
        <v>898</v>
      </c>
      <c r="I115" s="279" t="s">
        <v>899</v>
      </c>
      <c r="J115" s="279"/>
      <c r="K115" s="290"/>
    </row>
    <row r="116" spans="2:11" ht="15" customHeight="1">
      <c r="B116" s="302"/>
      <c r="C116" s="308"/>
      <c r="D116" s="308"/>
      <c r="E116" s="308"/>
      <c r="F116" s="308"/>
      <c r="G116" s="308"/>
      <c r="H116" s="308"/>
      <c r="I116" s="308"/>
      <c r="J116" s="308"/>
      <c r="K116" s="304"/>
    </row>
    <row r="117" spans="2:11" ht="18.75" customHeight="1">
      <c r="B117" s="309"/>
      <c r="C117" s="275"/>
      <c r="D117" s="275"/>
      <c r="E117" s="275"/>
      <c r="F117" s="310"/>
      <c r="G117" s="275"/>
      <c r="H117" s="275"/>
      <c r="I117" s="275"/>
      <c r="J117" s="275"/>
      <c r="K117" s="309"/>
    </row>
    <row r="118" spans="2:11" ht="18.75" customHeight="1"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</row>
    <row r="119" spans="2:11" ht="7.5" customHeight="1">
      <c r="B119" s="311"/>
      <c r="C119" s="312"/>
      <c r="D119" s="312"/>
      <c r="E119" s="312"/>
      <c r="F119" s="312"/>
      <c r="G119" s="312"/>
      <c r="H119" s="312"/>
      <c r="I119" s="312"/>
      <c r="J119" s="312"/>
      <c r="K119" s="313"/>
    </row>
    <row r="120" spans="2:11" ht="45" customHeight="1">
      <c r="B120" s="314"/>
      <c r="C120" s="394" t="s">
        <v>900</v>
      </c>
      <c r="D120" s="394"/>
      <c r="E120" s="394"/>
      <c r="F120" s="394"/>
      <c r="G120" s="394"/>
      <c r="H120" s="394"/>
      <c r="I120" s="394"/>
      <c r="J120" s="394"/>
      <c r="K120" s="315"/>
    </row>
    <row r="121" spans="2:11" ht="17.25" customHeight="1">
      <c r="B121" s="316"/>
      <c r="C121" s="291" t="s">
        <v>847</v>
      </c>
      <c r="D121" s="291"/>
      <c r="E121" s="291"/>
      <c r="F121" s="291" t="s">
        <v>848</v>
      </c>
      <c r="G121" s="292"/>
      <c r="H121" s="291" t="s">
        <v>113</v>
      </c>
      <c r="I121" s="291" t="s">
        <v>61</v>
      </c>
      <c r="J121" s="291" t="s">
        <v>849</v>
      </c>
      <c r="K121" s="317"/>
    </row>
    <row r="122" spans="2:11" ht="17.25" customHeight="1">
      <c r="B122" s="316"/>
      <c r="C122" s="293" t="s">
        <v>850</v>
      </c>
      <c r="D122" s="293"/>
      <c r="E122" s="293"/>
      <c r="F122" s="294" t="s">
        <v>851</v>
      </c>
      <c r="G122" s="295"/>
      <c r="H122" s="293"/>
      <c r="I122" s="293"/>
      <c r="J122" s="293" t="s">
        <v>852</v>
      </c>
      <c r="K122" s="317"/>
    </row>
    <row r="123" spans="2:11" ht="5.25" customHeight="1">
      <c r="B123" s="318"/>
      <c r="C123" s="296"/>
      <c r="D123" s="296"/>
      <c r="E123" s="296"/>
      <c r="F123" s="296"/>
      <c r="G123" s="279"/>
      <c r="H123" s="296"/>
      <c r="I123" s="296"/>
      <c r="J123" s="296"/>
      <c r="K123" s="319"/>
    </row>
    <row r="124" spans="2:11" ht="15" customHeight="1">
      <c r="B124" s="318"/>
      <c r="C124" s="279" t="s">
        <v>856</v>
      </c>
      <c r="D124" s="296"/>
      <c r="E124" s="296"/>
      <c r="F124" s="298" t="s">
        <v>853</v>
      </c>
      <c r="G124" s="279"/>
      <c r="H124" s="279" t="s">
        <v>892</v>
      </c>
      <c r="I124" s="279" t="s">
        <v>855</v>
      </c>
      <c r="J124" s="279">
        <v>120</v>
      </c>
      <c r="K124" s="320"/>
    </row>
    <row r="125" spans="2:11" ht="15" customHeight="1">
      <c r="B125" s="318"/>
      <c r="C125" s="279" t="s">
        <v>901</v>
      </c>
      <c r="D125" s="279"/>
      <c r="E125" s="279"/>
      <c r="F125" s="298" t="s">
        <v>853</v>
      </c>
      <c r="G125" s="279"/>
      <c r="H125" s="279" t="s">
        <v>902</v>
      </c>
      <c r="I125" s="279" t="s">
        <v>855</v>
      </c>
      <c r="J125" s="279" t="s">
        <v>903</v>
      </c>
      <c r="K125" s="320"/>
    </row>
    <row r="126" spans="2:11" ht="15" customHeight="1">
      <c r="B126" s="318"/>
      <c r="C126" s="279" t="s">
        <v>802</v>
      </c>
      <c r="D126" s="279"/>
      <c r="E126" s="279"/>
      <c r="F126" s="298" t="s">
        <v>853</v>
      </c>
      <c r="G126" s="279"/>
      <c r="H126" s="279" t="s">
        <v>904</v>
      </c>
      <c r="I126" s="279" t="s">
        <v>855</v>
      </c>
      <c r="J126" s="279" t="s">
        <v>903</v>
      </c>
      <c r="K126" s="320"/>
    </row>
    <row r="127" spans="2:11" ht="15" customHeight="1">
      <c r="B127" s="318"/>
      <c r="C127" s="279" t="s">
        <v>864</v>
      </c>
      <c r="D127" s="279"/>
      <c r="E127" s="279"/>
      <c r="F127" s="298" t="s">
        <v>859</v>
      </c>
      <c r="G127" s="279"/>
      <c r="H127" s="279" t="s">
        <v>865</v>
      </c>
      <c r="I127" s="279" t="s">
        <v>855</v>
      </c>
      <c r="J127" s="279">
        <v>15</v>
      </c>
      <c r="K127" s="320"/>
    </row>
    <row r="128" spans="2:11" ht="15" customHeight="1">
      <c r="B128" s="318"/>
      <c r="C128" s="300" t="s">
        <v>866</v>
      </c>
      <c r="D128" s="300"/>
      <c r="E128" s="300"/>
      <c r="F128" s="301" t="s">
        <v>859</v>
      </c>
      <c r="G128" s="300"/>
      <c r="H128" s="300" t="s">
        <v>867</v>
      </c>
      <c r="I128" s="300" t="s">
        <v>855</v>
      </c>
      <c r="J128" s="300">
        <v>15</v>
      </c>
      <c r="K128" s="320"/>
    </row>
    <row r="129" spans="2:11" ht="15" customHeight="1">
      <c r="B129" s="318"/>
      <c r="C129" s="300" t="s">
        <v>868</v>
      </c>
      <c r="D129" s="300"/>
      <c r="E129" s="300"/>
      <c r="F129" s="301" t="s">
        <v>859</v>
      </c>
      <c r="G129" s="300"/>
      <c r="H129" s="300" t="s">
        <v>869</v>
      </c>
      <c r="I129" s="300" t="s">
        <v>855</v>
      </c>
      <c r="J129" s="300">
        <v>20</v>
      </c>
      <c r="K129" s="320"/>
    </row>
    <row r="130" spans="2:11" ht="15" customHeight="1">
      <c r="B130" s="318"/>
      <c r="C130" s="300" t="s">
        <v>870</v>
      </c>
      <c r="D130" s="300"/>
      <c r="E130" s="300"/>
      <c r="F130" s="301" t="s">
        <v>859</v>
      </c>
      <c r="G130" s="300"/>
      <c r="H130" s="300" t="s">
        <v>871</v>
      </c>
      <c r="I130" s="300" t="s">
        <v>855</v>
      </c>
      <c r="J130" s="300">
        <v>20</v>
      </c>
      <c r="K130" s="320"/>
    </row>
    <row r="131" spans="2:11" ht="15" customHeight="1">
      <c r="B131" s="318"/>
      <c r="C131" s="279" t="s">
        <v>858</v>
      </c>
      <c r="D131" s="279"/>
      <c r="E131" s="279"/>
      <c r="F131" s="298" t="s">
        <v>859</v>
      </c>
      <c r="G131" s="279"/>
      <c r="H131" s="279" t="s">
        <v>892</v>
      </c>
      <c r="I131" s="279" t="s">
        <v>855</v>
      </c>
      <c r="J131" s="279">
        <v>50</v>
      </c>
      <c r="K131" s="320"/>
    </row>
    <row r="132" spans="2:11" ht="15" customHeight="1">
      <c r="B132" s="318"/>
      <c r="C132" s="279" t="s">
        <v>872</v>
      </c>
      <c r="D132" s="279"/>
      <c r="E132" s="279"/>
      <c r="F132" s="298" t="s">
        <v>859</v>
      </c>
      <c r="G132" s="279"/>
      <c r="H132" s="279" t="s">
        <v>892</v>
      </c>
      <c r="I132" s="279" t="s">
        <v>855</v>
      </c>
      <c r="J132" s="279">
        <v>50</v>
      </c>
      <c r="K132" s="320"/>
    </row>
    <row r="133" spans="2:11" ht="15" customHeight="1">
      <c r="B133" s="318"/>
      <c r="C133" s="279" t="s">
        <v>878</v>
      </c>
      <c r="D133" s="279"/>
      <c r="E133" s="279"/>
      <c r="F133" s="298" t="s">
        <v>859</v>
      </c>
      <c r="G133" s="279"/>
      <c r="H133" s="279" t="s">
        <v>892</v>
      </c>
      <c r="I133" s="279" t="s">
        <v>855</v>
      </c>
      <c r="J133" s="279">
        <v>50</v>
      </c>
      <c r="K133" s="320"/>
    </row>
    <row r="134" spans="2:11" ht="15" customHeight="1">
      <c r="B134" s="318"/>
      <c r="C134" s="279" t="s">
        <v>880</v>
      </c>
      <c r="D134" s="279"/>
      <c r="E134" s="279"/>
      <c r="F134" s="298" t="s">
        <v>859</v>
      </c>
      <c r="G134" s="279"/>
      <c r="H134" s="279" t="s">
        <v>892</v>
      </c>
      <c r="I134" s="279" t="s">
        <v>855</v>
      </c>
      <c r="J134" s="279">
        <v>50</v>
      </c>
      <c r="K134" s="320"/>
    </row>
    <row r="135" spans="2:11" ht="15" customHeight="1">
      <c r="B135" s="318"/>
      <c r="C135" s="279" t="s">
        <v>118</v>
      </c>
      <c r="D135" s="279"/>
      <c r="E135" s="279"/>
      <c r="F135" s="298" t="s">
        <v>859</v>
      </c>
      <c r="G135" s="279"/>
      <c r="H135" s="279" t="s">
        <v>905</v>
      </c>
      <c r="I135" s="279" t="s">
        <v>855</v>
      </c>
      <c r="J135" s="279">
        <v>255</v>
      </c>
      <c r="K135" s="320"/>
    </row>
    <row r="136" spans="2:11" ht="15" customHeight="1">
      <c r="B136" s="318"/>
      <c r="C136" s="279" t="s">
        <v>882</v>
      </c>
      <c r="D136" s="279"/>
      <c r="E136" s="279"/>
      <c r="F136" s="298" t="s">
        <v>853</v>
      </c>
      <c r="G136" s="279"/>
      <c r="H136" s="279" t="s">
        <v>906</v>
      </c>
      <c r="I136" s="279" t="s">
        <v>884</v>
      </c>
      <c r="J136" s="279"/>
      <c r="K136" s="320"/>
    </row>
    <row r="137" spans="2:11" ht="15" customHeight="1">
      <c r="B137" s="318"/>
      <c r="C137" s="279" t="s">
        <v>885</v>
      </c>
      <c r="D137" s="279"/>
      <c r="E137" s="279"/>
      <c r="F137" s="298" t="s">
        <v>853</v>
      </c>
      <c r="G137" s="279"/>
      <c r="H137" s="279" t="s">
        <v>907</v>
      </c>
      <c r="I137" s="279" t="s">
        <v>887</v>
      </c>
      <c r="J137" s="279"/>
      <c r="K137" s="320"/>
    </row>
    <row r="138" spans="2:11" ht="15" customHeight="1">
      <c r="B138" s="318"/>
      <c r="C138" s="279" t="s">
        <v>888</v>
      </c>
      <c r="D138" s="279"/>
      <c r="E138" s="279"/>
      <c r="F138" s="298" t="s">
        <v>853</v>
      </c>
      <c r="G138" s="279"/>
      <c r="H138" s="279" t="s">
        <v>888</v>
      </c>
      <c r="I138" s="279" t="s">
        <v>887</v>
      </c>
      <c r="J138" s="279"/>
      <c r="K138" s="320"/>
    </row>
    <row r="139" spans="2:11" ht="15" customHeight="1">
      <c r="B139" s="318"/>
      <c r="C139" s="279" t="s">
        <v>42</v>
      </c>
      <c r="D139" s="279"/>
      <c r="E139" s="279"/>
      <c r="F139" s="298" t="s">
        <v>853</v>
      </c>
      <c r="G139" s="279"/>
      <c r="H139" s="279" t="s">
        <v>908</v>
      </c>
      <c r="I139" s="279" t="s">
        <v>887</v>
      </c>
      <c r="J139" s="279"/>
      <c r="K139" s="320"/>
    </row>
    <row r="140" spans="2:11" ht="15" customHeight="1">
      <c r="B140" s="318"/>
      <c r="C140" s="279" t="s">
        <v>909</v>
      </c>
      <c r="D140" s="279"/>
      <c r="E140" s="279"/>
      <c r="F140" s="298" t="s">
        <v>853</v>
      </c>
      <c r="G140" s="279"/>
      <c r="H140" s="279" t="s">
        <v>910</v>
      </c>
      <c r="I140" s="279" t="s">
        <v>887</v>
      </c>
      <c r="J140" s="279"/>
      <c r="K140" s="320"/>
    </row>
    <row r="141" spans="2:11" ht="15" customHeight="1">
      <c r="B141" s="321"/>
      <c r="C141" s="322"/>
      <c r="D141" s="322"/>
      <c r="E141" s="322"/>
      <c r="F141" s="322"/>
      <c r="G141" s="322"/>
      <c r="H141" s="322"/>
      <c r="I141" s="322"/>
      <c r="J141" s="322"/>
      <c r="K141" s="323"/>
    </row>
    <row r="142" spans="2:11" ht="18.75" customHeight="1">
      <c r="B142" s="275"/>
      <c r="C142" s="275"/>
      <c r="D142" s="275"/>
      <c r="E142" s="275"/>
      <c r="F142" s="310"/>
      <c r="G142" s="275"/>
      <c r="H142" s="275"/>
      <c r="I142" s="275"/>
      <c r="J142" s="275"/>
      <c r="K142" s="275"/>
    </row>
    <row r="143" spans="2:11" ht="18.75" customHeight="1">
      <c r="B143" s="285"/>
      <c r="C143" s="285"/>
      <c r="D143" s="285"/>
      <c r="E143" s="285"/>
      <c r="F143" s="285"/>
      <c r="G143" s="285"/>
      <c r="H143" s="285"/>
      <c r="I143" s="285"/>
      <c r="J143" s="285"/>
      <c r="K143" s="285"/>
    </row>
    <row r="144" spans="2:11" ht="7.5" customHeight="1">
      <c r="B144" s="286"/>
      <c r="C144" s="287"/>
      <c r="D144" s="287"/>
      <c r="E144" s="287"/>
      <c r="F144" s="287"/>
      <c r="G144" s="287"/>
      <c r="H144" s="287"/>
      <c r="I144" s="287"/>
      <c r="J144" s="287"/>
      <c r="K144" s="288"/>
    </row>
    <row r="145" spans="2:11" ht="45" customHeight="1">
      <c r="B145" s="289"/>
      <c r="C145" s="395" t="s">
        <v>911</v>
      </c>
      <c r="D145" s="395"/>
      <c r="E145" s="395"/>
      <c r="F145" s="395"/>
      <c r="G145" s="395"/>
      <c r="H145" s="395"/>
      <c r="I145" s="395"/>
      <c r="J145" s="395"/>
      <c r="K145" s="290"/>
    </row>
    <row r="146" spans="2:11" ht="17.25" customHeight="1">
      <c r="B146" s="289"/>
      <c r="C146" s="291" t="s">
        <v>847</v>
      </c>
      <c r="D146" s="291"/>
      <c r="E146" s="291"/>
      <c r="F146" s="291" t="s">
        <v>848</v>
      </c>
      <c r="G146" s="292"/>
      <c r="H146" s="291" t="s">
        <v>113</v>
      </c>
      <c r="I146" s="291" t="s">
        <v>61</v>
      </c>
      <c r="J146" s="291" t="s">
        <v>849</v>
      </c>
      <c r="K146" s="290"/>
    </row>
    <row r="147" spans="2:11" ht="17.25" customHeight="1">
      <c r="B147" s="289"/>
      <c r="C147" s="293" t="s">
        <v>850</v>
      </c>
      <c r="D147" s="293"/>
      <c r="E147" s="293"/>
      <c r="F147" s="294" t="s">
        <v>851</v>
      </c>
      <c r="G147" s="295"/>
      <c r="H147" s="293"/>
      <c r="I147" s="293"/>
      <c r="J147" s="293" t="s">
        <v>852</v>
      </c>
      <c r="K147" s="290"/>
    </row>
    <row r="148" spans="2:11" ht="5.25" customHeight="1">
      <c r="B148" s="299"/>
      <c r="C148" s="296"/>
      <c r="D148" s="296"/>
      <c r="E148" s="296"/>
      <c r="F148" s="296"/>
      <c r="G148" s="297"/>
      <c r="H148" s="296"/>
      <c r="I148" s="296"/>
      <c r="J148" s="296"/>
      <c r="K148" s="320"/>
    </row>
    <row r="149" spans="2:11" ht="15" customHeight="1">
      <c r="B149" s="299"/>
      <c r="C149" s="324" t="s">
        <v>856</v>
      </c>
      <c r="D149" s="279"/>
      <c r="E149" s="279"/>
      <c r="F149" s="325" t="s">
        <v>853</v>
      </c>
      <c r="G149" s="279"/>
      <c r="H149" s="324" t="s">
        <v>892</v>
      </c>
      <c r="I149" s="324" t="s">
        <v>855</v>
      </c>
      <c r="J149" s="324">
        <v>120</v>
      </c>
      <c r="K149" s="320"/>
    </row>
    <row r="150" spans="2:11" ht="15" customHeight="1">
      <c r="B150" s="299"/>
      <c r="C150" s="324" t="s">
        <v>901</v>
      </c>
      <c r="D150" s="279"/>
      <c r="E150" s="279"/>
      <c r="F150" s="325" t="s">
        <v>853</v>
      </c>
      <c r="G150" s="279"/>
      <c r="H150" s="324" t="s">
        <v>912</v>
      </c>
      <c r="I150" s="324" t="s">
        <v>855</v>
      </c>
      <c r="J150" s="324" t="s">
        <v>903</v>
      </c>
      <c r="K150" s="320"/>
    </row>
    <row r="151" spans="2:11" ht="15" customHeight="1">
      <c r="B151" s="299"/>
      <c r="C151" s="324" t="s">
        <v>802</v>
      </c>
      <c r="D151" s="279"/>
      <c r="E151" s="279"/>
      <c r="F151" s="325" t="s">
        <v>853</v>
      </c>
      <c r="G151" s="279"/>
      <c r="H151" s="324" t="s">
        <v>913</v>
      </c>
      <c r="I151" s="324" t="s">
        <v>855</v>
      </c>
      <c r="J151" s="324" t="s">
        <v>903</v>
      </c>
      <c r="K151" s="320"/>
    </row>
    <row r="152" spans="2:11" ht="15" customHeight="1">
      <c r="B152" s="299"/>
      <c r="C152" s="324" t="s">
        <v>858</v>
      </c>
      <c r="D152" s="279"/>
      <c r="E152" s="279"/>
      <c r="F152" s="325" t="s">
        <v>859</v>
      </c>
      <c r="G152" s="279"/>
      <c r="H152" s="324" t="s">
        <v>892</v>
      </c>
      <c r="I152" s="324" t="s">
        <v>855</v>
      </c>
      <c r="J152" s="324">
        <v>50</v>
      </c>
      <c r="K152" s="320"/>
    </row>
    <row r="153" spans="2:11" ht="15" customHeight="1">
      <c r="B153" s="299"/>
      <c r="C153" s="324" t="s">
        <v>861</v>
      </c>
      <c r="D153" s="279"/>
      <c r="E153" s="279"/>
      <c r="F153" s="325" t="s">
        <v>853</v>
      </c>
      <c r="G153" s="279"/>
      <c r="H153" s="324" t="s">
        <v>892</v>
      </c>
      <c r="I153" s="324" t="s">
        <v>863</v>
      </c>
      <c r="J153" s="324"/>
      <c r="K153" s="320"/>
    </row>
    <row r="154" spans="2:11" ht="15" customHeight="1">
      <c r="B154" s="299"/>
      <c r="C154" s="324" t="s">
        <v>872</v>
      </c>
      <c r="D154" s="279"/>
      <c r="E154" s="279"/>
      <c r="F154" s="325" t="s">
        <v>859</v>
      </c>
      <c r="G154" s="279"/>
      <c r="H154" s="324" t="s">
        <v>892</v>
      </c>
      <c r="I154" s="324" t="s">
        <v>855</v>
      </c>
      <c r="J154" s="324">
        <v>50</v>
      </c>
      <c r="K154" s="320"/>
    </row>
    <row r="155" spans="2:11" ht="15" customHeight="1">
      <c r="B155" s="299"/>
      <c r="C155" s="324" t="s">
        <v>880</v>
      </c>
      <c r="D155" s="279"/>
      <c r="E155" s="279"/>
      <c r="F155" s="325" t="s">
        <v>859</v>
      </c>
      <c r="G155" s="279"/>
      <c r="H155" s="324" t="s">
        <v>892</v>
      </c>
      <c r="I155" s="324" t="s">
        <v>855</v>
      </c>
      <c r="J155" s="324">
        <v>50</v>
      </c>
      <c r="K155" s="320"/>
    </row>
    <row r="156" spans="2:11" ht="15" customHeight="1">
      <c r="B156" s="299"/>
      <c r="C156" s="324" t="s">
        <v>878</v>
      </c>
      <c r="D156" s="279"/>
      <c r="E156" s="279"/>
      <c r="F156" s="325" t="s">
        <v>859</v>
      </c>
      <c r="G156" s="279"/>
      <c r="H156" s="324" t="s">
        <v>892</v>
      </c>
      <c r="I156" s="324" t="s">
        <v>855</v>
      </c>
      <c r="J156" s="324">
        <v>50</v>
      </c>
      <c r="K156" s="320"/>
    </row>
    <row r="157" spans="2:11" ht="15" customHeight="1">
      <c r="B157" s="299"/>
      <c r="C157" s="324" t="s">
        <v>100</v>
      </c>
      <c r="D157" s="279"/>
      <c r="E157" s="279"/>
      <c r="F157" s="325" t="s">
        <v>853</v>
      </c>
      <c r="G157" s="279"/>
      <c r="H157" s="324" t="s">
        <v>914</v>
      </c>
      <c r="I157" s="324" t="s">
        <v>855</v>
      </c>
      <c r="J157" s="324" t="s">
        <v>915</v>
      </c>
      <c r="K157" s="320"/>
    </row>
    <row r="158" spans="2:11" ht="15" customHeight="1">
      <c r="B158" s="299"/>
      <c r="C158" s="324" t="s">
        <v>916</v>
      </c>
      <c r="D158" s="279"/>
      <c r="E158" s="279"/>
      <c r="F158" s="325" t="s">
        <v>853</v>
      </c>
      <c r="G158" s="279"/>
      <c r="H158" s="324" t="s">
        <v>917</v>
      </c>
      <c r="I158" s="324" t="s">
        <v>887</v>
      </c>
      <c r="J158" s="324"/>
      <c r="K158" s="320"/>
    </row>
    <row r="159" spans="2:11" ht="15" customHeight="1">
      <c r="B159" s="326"/>
      <c r="C159" s="308"/>
      <c r="D159" s="308"/>
      <c r="E159" s="308"/>
      <c r="F159" s="308"/>
      <c r="G159" s="308"/>
      <c r="H159" s="308"/>
      <c r="I159" s="308"/>
      <c r="J159" s="308"/>
      <c r="K159" s="327"/>
    </row>
    <row r="160" spans="2:11" ht="18.75" customHeight="1">
      <c r="B160" s="275"/>
      <c r="C160" s="279"/>
      <c r="D160" s="279"/>
      <c r="E160" s="279"/>
      <c r="F160" s="298"/>
      <c r="G160" s="279"/>
      <c r="H160" s="279"/>
      <c r="I160" s="279"/>
      <c r="J160" s="279"/>
      <c r="K160" s="275"/>
    </row>
    <row r="161" spans="2:11" ht="18.75" customHeight="1">
      <c r="B161" s="285"/>
      <c r="C161" s="285"/>
      <c r="D161" s="285"/>
      <c r="E161" s="285"/>
      <c r="F161" s="285"/>
      <c r="G161" s="285"/>
      <c r="H161" s="285"/>
      <c r="I161" s="285"/>
      <c r="J161" s="285"/>
      <c r="K161" s="285"/>
    </row>
    <row r="162" spans="2:11" ht="7.5" customHeight="1">
      <c r="B162" s="267"/>
      <c r="C162" s="268"/>
      <c r="D162" s="268"/>
      <c r="E162" s="268"/>
      <c r="F162" s="268"/>
      <c r="G162" s="268"/>
      <c r="H162" s="268"/>
      <c r="I162" s="268"/>
      <c r="J162" s="268"/>
      <c r="K162" s="269"/>
    </row>
    <row r="163" spans="2:11" ht="45" customHeight="1">
      <c r="B163" s="270"/>
      <c r="C163" s="394" t="s">
        <v>918</v>
      </c>
      <c r="D163" s="394"/>
      <c r="E163" s="394"/>
      <c r="F163" s="394"/>
      <c r="G163" s="394"/>
      <c r="H163" s="394"/>
      <c r="I163" s="394"/>
      <c r="J163" s="394"/>
      <c r="K163" s="271"/>
    </row>
    <row r="164" spans="2:11" ht="17.25" customHeight="1">
      <c r="B164" s="270"/>
      <c r="C164" s="291" t="s">
        <v>847</v>
      </c>
      <c r="D164" s="291"/>
      <c r="E164" s="291"/>
      <c r="F164" s="291" t="s">
        <v>848</v>
      </c>
      <c r="G164" s="328"/>
      <c r="H164" s="329" t="s">
        <v>113</v>
      </c>
      <c r="I164" s="329" t="s">
        <v>61</v>
      </c>
      <c r="J164" s="291" t="s">
        <v>849</v>
      </c>
      <c r="K164" s="271"/>
    </row>
    <row r="165" spans="2:11" ht="17.25" customHeight="1">
      <c r="B165" s="272"/>
      <c r="C165" s="293" t="s">
        <v>850</v>
      </c>
      <c r="D165" s="293"/>
      <c r="E165" s="293"/>
      <c r="F165" s="294" t="s">
        <v>851</v>
      </c>
      <c r="G165" s="330"/>
      <c r="H165" s="331"/>
      <c r="I165" s="331"/>
      <c r="J165" s="293" t="s">
        <v>852</v>
      </c>
      <c r="K165" s="273"/>
    </row>
    <row r="166" spans="2:11" ht="5.25" customHeight="1">
      <c r="B166" s="299"/>
      <c r="C166" s="296"/>
      <c r="D166" s="296"/>
      <c r="E166" s="296"/>
      <c r="F166" s="296"/>
      <c r="G166" s="297"/>
      <c r="H166" s="296"/>
      <c r="I166" s="296"/>
      <c r="J166" s="296"/>
      <c r="K166" s="320"/>
    </row>
    <row r="167" spans="2:11" ht="15" customHeight="1">
      <c r="B167" s="299"/>
      <c r="C167" s="279" t="s">
        <v>856</v>
      </c>
      <c r="D167" s="279"/>
      <c r="E167" s="279"/>
      <c r="F167" s="298" t="s">
        <v>853</v>
      </c>
      <c r="G167" s="279"/>
      <c r="H167" s="279" t="s">
        <v>892</v>
      </c>
      <c r="I167" s="279" t="s">
        <v>855</v>
      </c>
      <c r="J167" s="279">
        <v>120</v>
      </c>
      <c r="K167" s="320"/>
    </row>
    <row r="168" spans="2:11" ht="15" customHeight="1">
      <c r="B168" s="299"/>
      <c r="C168" s="279" t="s">
        <v>901</v>
      </c>
      <c r="D168" s="279"/>
      <c r="E168" s="279"/>
      <c r="F168" s="298" t="s">
        <v>853</v>
      </c>
      <c r="G168" s="279"/>
      <c r="H168" s="279" t="s">
        <v>902</v>
      </c>
      <c r="I168" s="279" t="s">
        <v>855</v>
      </c>
      <c r="J168" s="279" t="s">
        <v>903</v>
      </c>
      <c r="K168" s="320"/>
    </row>
    <row r="169" spans="2:11" ht="15" customHeight="1">
      <c r="B169" s="299"/>
      <c r="C169" s="279" t="s">
        <v>802</v>
      </c>
      <c r="D169" s="279"/>
      <c r="E169" s="279"/>
      <c r="F169" s="298" t="s">
        <v>853</v>
      </c>
      <c r="G169" s="279"/>
      <c r="H169" s="279" t="s">
        <v>919</v>
      </c>
      <c r="I169" s="279" t="s">
        <v>855</v>
      </c>
      <c r="J169" s="279" t="s">
        <v>903</v>
      </c>
      <c r="K169" s="320"/>
    </row>
    <row r="170" spans="2:11" ht="15" customHeight="1">
      <c r="B170" s="299"/>
      <c r="C170" s="279" t="s">
        <v>858</v>
      </c>
      <c r="D170" s="279"/>
      <c r="E170" s="279"/>
      <c r="F170" s="298" t="s">
        <v>859</v>
      </c>
      <c r="G170" s="279"/>
      <c r="H170" s="279" t="s">
        <v>919</v>
      </c>
      <c r="I170" s="279" t="s">
        <v>855</v>
      </c>
      <c r="J170" s="279">
        <v>50</v>
      </c>
      <c r="K170" s="320"/>
    </row>
    <row r="171" spans="2:11" ht="15" customHeight="1">
      <c r="B171" s="299"/>
      <c r="C171" s="279" t="s">
        <v>861</v>
      </c>
      <c r="D171" s="279"/>
      <c r="E171" s="279"/>
      <c r="F171" s="298" t="s">
        <v>853</v>
      </c>
      <c r="G171" s="279"/>
      <c r="H171" s="279" t="s">
        <v>919</v>
      </c>
      <c r="I171" s="279" t="s">
        <v>863</v>
      </c>
      <c r="J171" s="279"/>
      <c r="K171" s="320"/>
    </row>
    <row r="172" spans="2:11" ht="15" customHeight="1">
      <c r="B172" s="299"/>
      <c r="C172" s="279" t="s">
        <v>872</v>
      </c>
      <c r="D172" s="279"/>
      <c r="E172" s="279"/>
      <c r="F172" s="298" t="s">
        <v>859</v>
      </c>
      <c r="G172" s="279"/>
      <c r="H172" s="279" t="s">
        <v>919</v>
      </c>
      <c r="I172" s="279" t="s">
        <v>855</v>
      </c>
      <c r="J172" s="279">
        <v>50</v>
      </c>
      <c r="K172" s="320"/>
    </row>
    <row r="173" spans="2:11" ht="15" customHeight="1">
      <c r="B173" s="299"/>
      <c r="C173" s="279" t="s">
        <v>880</v>
      </c>
      <c r="D173" s="279"/>
      <c r="E173" s="279"/>
      <c r="F173" s="298" t="s">
        <v>859</v>
      </c>
      <c r="G173" s="279"/>
      <c r="H173" s="279" t="s">
        <v>919</v>
      </c>
      <c r="I173" s="279" t="s">
        <v>855</v>
      </c>
      <c r="J173" s="279">
        <v>50</v>
      </c>
      <c r="K173" s="320"/>
    </row>
    <row r="174" spans="2:11" ht="15" customHeight="1">
      <c r="B174" s="299"/>
      <c r="C174" s="279" t="s">
        <v>878</v>
      </c>
      <c r="D174" s="279"/>
      <c r="E174" s="279"/>
      <c r="F174" s="298" t="s">
        <v>859</v>
      </c>
      <c r="G174" s="279"/>
      <c r="H174" s="279" t="s">
        <v>919</v>
      </c>
      <c r="I174" s="279" t="s">
        <v>855</v>
      </c>
      <c r="J174" s="279">
        <v>50</v>
      </c>
      <c r="K174" s="320"/>
    </row>
    <row r="175" spans="2:11" ht="15" customHeight="1">
      <c r="B175" s="299"/>
      <c r="C175" s="279" t="s">
        <v>112</v>
      </c>
      <c r="D175" s="279"/>
      <c r="E175" s="279"/>
      <c r="F175" s="298" t="s">
        <v>853</v>
      </c>
      <c r="G175" s="279"/>
      <c r="H175" s="279" t="s">
        <v>920</v>
      </c>
      <c r="I175" s="279" t="s">
        <v>921</v>
      </c>
      <c r="J175" s="279"/>
      <c r="K175" s="320"/>
    </row>
    <row r="176" spans="2:11" ht="15" customHeight="1">
      <c r="B176" s="299"/>
      <c r="C176" s="279" t="s">
        <v>61</v>
      </c>
      <c r="D176" s="279"/>
      <c r="E176" s="279"/>
      <c r="F176" s="298" t="s">
        <v>853</v>
      </c>
      <c r="G176" s="279"/>
      <c r="H176" s="279" t="s">
        <v>922</v>
      </c>
      <c r="I176" s="279" t="s">
        <v>923</v>
      </c>
      <c r="J176" s="279">
        <v>1</v>
      </c>
      <c r="K176" s="320"/>
    </row>
    <row r="177" spans="2:11" ht="15" customHeight="1">
      <c r="B177" s="299"/>
      <c r="C177" s="279" t="s">
        <v>57</v>
      </c>
      <c r="D177" s="279"/>
      <c r="E177" s="279"/>
      <c r="F177" s="298" t="s">
        <v>853</v>
      </c>
      <c r="G177" s="279"/>
      <c r="H177" s="279" t="s">
        <v>924</v>
      </c>
      <c r="I177" s="279" t="s">
        <v>855</v>
      </c>
      <c r="J177" s="279">
        <v>20</v>
      </c>
      <c r="K177" s="320"/>
    </row>
    <row r="178" spans="2:11" ht="15" customHeight="1">
      <c r="B178" s="299"/>
      <c r="C178" s="279" t="s">
        <v>113</v>
      </c>
      <c r="D178" s="279"/>
      <c r="E178" s="279"/>
      <c r="F178" s="298" t="s">
        <v>853</v>
      </c>
      <c r="G178" s="279"/>
      <c r="H178" s="279" t="s">
        <v>925</v>
      </c>
      <c r="I178" s="279" t="s">
        <v>855</v>
      </c>
      <c r="J178" s="279">
        <v>255</v>
      </c>
      <c r="K178" s="320"/>
    </row>
    <row r="179" spans="2:11" ht="15" customHeight="1">
      <c r="B179" s="299"/>
      <c r="C179" s="279" t="s">
        <v>114</v>
      </c>
      <c r="D179" s="279"/>
      <c r="E179" s="279"/>
      <c r="F179" s="298" t="s">
        <v>853</v>
      </c>
      <c r="G179" s="279"/>
      <c r="H179" s="279" t="s">
        <v>818</v>
      </c>
      <c r="I179" s="279" t="s">
        <v>855</v>
      </c>
      <c r="J179" s="279">
        <v>10</v>
      </c>
      <c r="K179" s="320"/>
    </row>
    <row r="180" spans="2:11" ht="15" customHeight="1">
      <c r="B180" s="299"/>
      <c r="C180" s="279" t="s">
        <v>115</v>
      </c>
      <c r="D180" s="279"/>
      <c r="E180" s="279"/>
      <c r="F180" s="298" t="s">
        <v>853</v>
      </c>
      <c r="G180" s="279"/>
      <c r="H180" s="279" t="s">
        <v>926</v>
      </c>
      <c r="I180" s="279" t="s">
        <v>887</v>
      </c>
      <c r="J180" s="279"/>
      <c r="K180" s="320"/>
    </row>
    <row r="181" spans="2:11" ht="15" customHeight="1">
      <c r="B181" s="299"/>
      <c r="C181" s="279" t="s">
        <v>927</v>
      </c>
      <c r="D181" s="279"/>
      <c r="E181" s="279"/>
      <c r="F181" s="298" t="s">
        <v>853</v>
      </c>
      <c r="G181" s="279"/>
      <c r="H181" s="279" t="s">
        <v>928</v>
      </c>
      <c r="I181" s="279" t="s">
        <v>887</v>
      </c>
      <c r="J181" s="279"/>
      <c r="K181" s="320"/>
    </row>
    <row r="182" spans="2:11" ht="15" customHeight="1">
      <c r="B182" s="299"/>
      <c r="C182" s="279" t="s">
        <v>916</v>
      </c>
      <c r="D182" s="279"/>
      <c r="E182" s="279"/>
      <c r="F182" s="298" t="s">
        <v>853</v>
      </c>
      <c r="G182" s="279"/>
      <c r="H182" s="279" t="s">
        <v>929</v>
      </c>
      <c r="I182" s="279" t="s">
        <v>887</v>
      </c>
      <c r="J182" s="279"/>
      <c r="K182" s="320"/>
    </row>
    <row r="183" spans="2:11" ht="15" customHeight="1">
      <c r="B183" s="299"/>
      <c r="C183" s="279" t="s">
        <v>117</v>
      </c>
      <c r="D183" s="279"/>
      <c r="E183" s="279"/>
      <c r="F183" s="298" t="s">
        <v>859</v>
      </c>
      <c r="G183" s="279"/>
      <c r="H183" s="279" t="s">
        <v>930</v>
      </c>
      <c r="I183" s="279" t="s">
        <v>855</v>
      </c>
      <c r="J183" s="279">
        <v>50</v>
      </c>
      <c r="K183" s="320"/>
    </row>
    <row r="184" spans="2:11" ht="15" customHeight="1">
      <c r="B184" s="299"/>
      <c r="C184" s="279" t="s">
        <v>931</v>
      </c>
      <c r="D184" s="279"/>
      <c r="E184" s="279"/>
      <c r="F184" s="298" t="s">
        <v>859</v>
      </c>
      <c r="G184" s="279"/>
      <c r="H184" s="279" t="s">
        <v>932</v>
      </c>
      <c r="I184" s="279" t="s">
        <v>933</v>
      </c>
      <c r="J184" s="279"/>
      <c r="K184" s="320"/>
    </row>
    <row r="185" spans="2:11" ht="15" customHeight="1">
      <c r="B185" s="299"/>
      <c r="C185" s="279" t="s">
        <v>934</v>
      </c>
      <c r="D185" s="279"/>
      <c r="E185" s="279"/>
      <c r="F185" s="298" t="s">
        <v>859</v>
      </c>
      <c r="G185" s="279"/>
      <c r="H185" s="279" t="s">
        <v>935</v>
      </c>
      <c r="I185" s="279" t="s">
        <v>933</v>
      </c>
      <c r="J185" s="279"/>
      <c r="K185" s="320"/>
    </row>
    <row r="186" spans="2:11" ht="15" customHeight="1">
      <c r="B186" s="299"/>
      <c r="C186" s="279" t="s">
        <v>936</v>
      </c>
      <c r="D186" s="279"/>
      <c r="E186" s="279"/>
      <c r="F186" s="298" t="s">
        <v>859</v>
      </c>
      <c r="G186" s="279"/>
      <c r="H186" s="279" t="s">
        <v>937</v>
      </c>
      <c r="I186" s="279" t="s">
        <v>933</v>
      </c>
      <c r="J186" s="279"/>
      <c r="K186" s="320"/>
    </row>
    <row r="187" spans="2:11" ht="15" customHeight="1">
      <c r="B187" s="299"/>
      <c r="C187" s="332" t="s">
        <v>938</v>
      </c>
      <c r="D187" s="279"/>
      <c r="E187" s="279"/>
      <c r="F187" s="298" t="s">
        <v>859</v>
      </c>
      <c r="G187" s="279"/>
      <c r="H187" s="279" t="s">
        <v>939</v>
      </c>
      <c r="I187" s="279" t="s">
        <v>940</v>
      </c>
      <c r="J187" s="333" t="s">
        <v>941</v>
      </c>
      <c r="K187" s="320"/>
    </row>
    <row r="188" spans="2:11" ht="15" customHeight="1">
      <c r="B188" s="299"/>
      <c r="C188" s="284" t="s">
        <v>46</v>
      </c>
      <c r="D188" s="279"/>
      <c r="E188" s="279"/>
      <c r="F188" s="298" t="s">
        <v>853</v>
      </c>
      <c r="G188" s="279"/>
      <c r="H188" s="275" t="s">
        <v>942</v>
      </c>
      <c r="I188" s="279" t="s">
        <v>943</v>
      </c>
      <c r="J188" s="279"/>
      <c r="K188" s="320"/>
    </row>
    <row r="189" spans="2:11" ht="15" customHeight="1">
      <c r="B189" s="299"/>
      <c r="C189" s="284" t="s">
        <v>944</v>
      </c>
      <c r="D189" s="279"/>
      <c r="E189" s="279"/>
      <c r="F189" s="298" t="s">
        <v>853</v>
      </c>
      <c r="G189" s="279"/>
      <c r="H189" s="279" t="s">
        <v>945</v>
      </c>
      <c r="I189" s="279" t="s">
        <v>887</v>
      </c>
      <c r="J189" s="279"/>
      <c r="K189" s="320"/>
    </row>
    <row r="190" spans="2:11" ht="15" customHeight="1">
      <c r="B190" s="299"/>
      <c r="C190" s="284" t="s">
        <v>946</v>
      </c>
      <c r="D190" s="279"/>
      <c r="E190" s="279"/>
      <c r="F190" s="298" t="s">
        <v>853</v>
      </c>
      <c r="G190" s="279"/>
      <c r="H190" s="279" t="s">
        <v>947</v>
      </c>
      <c r="I190" s="279" t="s">
        <v>887</v>
      </c>
      <c r="J190" s="279"/>
      <c r="K190" s="320"/>
    </row>
    <row r="191" spans="2:11" ht="15" customHeight="1">
      <c r="B191" s="299"/>
      <c r="C191" s="284" t="s">
        <v>948</v>
      </c>
      <c r="D191" s="279"/>
      <c r="E191" s="279"/>
      <c r="F191" s="298" t="s">
        <v>859</v>
      </c>
      <c r="G191" s="279"/>
      <c r="H191" s="279" t="s">
        <v>949</v>
      </c>
      <c r="I191" s="279" t="s">
        <v>887</v>
      </c>
      <c r="J191" s="279"/>
      <c r="K191" s="320"/>
    </row>
    <row r="192" spans="2:11" ht="15" customHeight="1">
      <c r="B192" s="326"/>
      <c r="C192" s="334"/>
      <c r="D192" s="308"/>
      <c r="E192" s="308"/>
      <c r="F192" s="308"/>
      <c r="G192" s="308"/>
      <c r="H192" s="308"/>
      <c r="I192" s="308"/>
      <c r="J192" s="308"/>
      <c r="K192" s="327"/>
    </row>
    <row r="193" spans="2:11" ht="18.75" customHeight="1">
      <c r="B193" s="275"/>
      <c r="C193" s="279"/>
      <c r="D193" s="279"/>
      <c r="E193" s="279"/>
      <c r="F193" s="298"/>
      <c r="G193" s="279"/>
      <c r="H193" s="279"/>
      <c r="I193" s="279"/>
      <c r="J193" s="279"/>
      <c r="K193" s="275"/>
    </row>
    <row r="194" spans="2:11" ht="18.75" customHeight="1">
      <c r="B194" s="275"/>
      <c r="C194" s="279"/>
      <c r="D194" s="279"/>
      <c r="E194" s="279"/>
      <c r="F194" s="298"/>
      <c r="G194" s="279"/>
      <c r="H194" s="279"/>
      <c r="I194" s="279"/>
      <c r="J194" s="279"/>
      <c r="K194" s="275"/>
    </row>
    <row r="195" spans="2:11" ht="18.75" customHeight="1"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</row>
    <row r="196" spans="2:11">
      <c r="B196" s="267"/>
      <c r="C196" s="268"/>
      <c r="D196" s="268"/>
      <c r="E196" s="268"/>
      <c r="F196" s="268"/>
      <c r="G196" s="268"/>
      <c r="H196" s="268"/>
      <c r="I196" s="268"/>
      <c r="J196" s="268"/>
      <c r="K196" s="269"/>
    </row>
    <row r="197" spans="2:11" ht="22.2">
      <c r="B197" s="270"/>
      <c r="C197" s="394" t="s">
        <v>950</v>
      </c>
      <c r="D197" s="394"/>
      <c r="E197" s="394"/>
      <c r="F197" s="394"/>
      <c r="G197" s="394"/>
      <c r="H197" s="394"/>
      <c r="I197" s="394"/>
      <c r="J197" s="394"/>
      <c r="K197" s="271"/>
    </row>
    <row r="198" spans="2:11" ht="25.5" customHeight="1">
      <c r="B198" s="270"/>
      <c r="C198" s="335" t="s">
        <v>951</v>
      </c>
      <c r="D198" s="335"/>
      <c r="E198" s="335"/>
      <c r="F198" s="335" t="s">
        <v>952</v>
      </c>
      <c r="G198" s="336"/>
      <c r="H198" s="393" t="s">
        <v>953</v>
      </c>
      <c r="I198" s="393"/>
      <c r="J198" s="393"/>
      <c r="K198" s="271"/>
    </row>
    <row r="199" spans="2:11" ht="5.25" customHeight="1">
      <c r="B199" s="299"/>
      <c r="C199" s="296"/>
      <c r="D199" s="296"/>
      <c r="E199" s="296"/>
      <c r="F199" s="296"/>
      <c r="G199" s="279"/>
      <c r="H199" s="296"/>
      <c r="I199" s="296"/>
      <c r="J199" s="296"/>
      <c r="K199" s="320"/>
    </row>
    <row r="200" spans="2:11" ht="15" customHeight="1">
      <c r="B200" s="299"/>
      <c r="C200" s="279" t="s">
        <v>943</v>
      </c>
      <c r="D200" s="279"/>
      <c r="E200" s="279"/>
      <c r="F200" s="298" t="s">
        <v>47</v>
      </c>
      <c r="G200" s="279"/>
      <c r="H200" s="391" t="s">
        <v>954</v>
      </c>
      <c r="I200" s="391"/>
      <c r="J200" s="391"/>
      <c r="K200" s="320"/>
    </row>
    <row r="201" spans="2:11" ht="15" customHeight="1">
      <c r="B201" s="299"/>
      <c r="C201" s="305"/>
      <c r="D201" s="279"/>
      <c r="E201" s="279"/>
      <c r="F201" s="298" t="s">
        <v>48</v>
      </c>
      <c r="G201" s="279"/>
      <c r="H201" s="391" t="s">
        <v>955</v>
      </c>
      <c r="I201" s="391"/>
      <c r="J201" s="391"/>
      <c r="K201" s="320"/>
    </row>
    <row r="202" spans="2:11" ht="15" customHeight="1">
      <c r="B202" s="299"/>
      <c r="C202" s="305"/>
      <c r="D202" s="279"/>
      <c r="E202" s="279"/>
      <c r="F202" s="298" t="s">
        <v>51</v>
      </c>
      <c r="G202" s="279"/>
      <c r="H202" s="391" t="s">
        <v>956</v>
      </c>
      <c r="I202" s="391"/>
      <c r="J202" s="391"/>
      <c r="K202" s="320"/>
    </row>
    <row r="203" spans="2:11" ht="15" customHeight="1">
      <c r="B203" s="299"/>
      <c r="C203" s="279"/>
      <c r="D203" s="279"/>
      <c r="E203" s="279"/>
      <c r="F203" s="298" t="s">
        <v>49</v>
      </c>
      <c r="G203" s="279"/>
      <c r="H203" s="391" t="s">
        <v>957</v>
      </c>
      <c r="I203" s="391"/>
      <c r="J203" s="391"/>
      <c r="K203" s="320"/>
    </row>
    <row r="204" spans="2:11" ht="15" customHeight="1">
      <c r="B204" s="299"/>
      <c r="C204" s="279"/>
      <c r="D204" s="279"/>
      <c r="E204" s="279"/>
      <c r="F204" s="298" t="s">
        <v>50</v>
      </c>
      <c r="G204" s="279"/>
      <c r="H204" s="391" t="s">
        <v>958</v>
      </c>
      <c r="I204" s="391"/>
      <c r="J204" s="391"/>
      <c r="K204" s="320"/>
    </row>
    <row r="205" spans="2:11" ht="15" customHeight="1">
      <c r="B205" s="299"/>
      <c r="C205" s="279"/>
      <c r="D205" s="279"/>
      <c r="E205" s="279"/>
      <c r="F205" s="298"/>
      <c r="G205" s="279"/>
      <c r="H205" s="279"/>
      <c r="I205" s="279"/>
      <c r="J205" s="279"/>
      <c r="K205" s="320"/>
    </row>
    <row r="206" spans="2:11" ht="15" customHeight="1">
      <c r="B206" s="299"/>
      <c r="C206" s="279" t="s">
        <v>899</v>
      </c>
      <c r="D206" s="279"/>
      <c r="E206" s="279"/>
      <c r="F206" s="298" t="s">
        <v>797</v>
      </c>
      <c r="G206" s="279"/>
      <c r="H206" s="391" t="s">
        <v>959</v>
      </c>
      <c r="I206" s="391"/>
      <c r="J206" s="391"/>
      <c r="K206" s="320"/>
    </row>
    <row r="207" spans="2:11" ht="15" customHeight="1">
      <c r="B207" s="299"/>
      <c r="C207" s="305"/>
      <c r="D207" s="279"/>
      <c r="E207" s="279"/>
      <c r="F207" s="298" t="s">
        <v>800</v>
      </c>
      <c r="G207" s="279"/>
      <c r="H207" s="391" t="s">
        <v>801</v>
      </c>
      <c r="I207" s="391"/>
      <c r="J207" s="391"/>
      <c r="K207" s="320"/>
    </row>
    <row r="208" spans="2:11" ht="15" customHeight="1">
      <c r="B208" s="299"/>
      <c r="C208" s="279"/>
      <c r="D208" s="279"/>
      <c r="E208" s="279"/>
      <c r="F208" s="298" t="s">
        <v>83</v>
      </c>
      <c r="G208" s="279"/>
      <c r="H208" s="391" t="s">
        <v>960</v>
      </c>
      <c r="I208" s="391"/>
      <c r="J208" s="391"/>
      <c r="K208" s="320"/>
    </row>
    <row r="209" spans="2:11" ht="15" customHeight="1">
      <c r="B209" s="337"/>
      <c r="C209" s="305"/>
      <c r="D209" s="305"/>
      <c r="E209" s="305"/>
      <c r="F209" s="298" t="s">
        <v>87</v>
      </c>
      <c r="G209" s="284"/>
      <c r="H209" s="392" t="s">
        <v>88</v>
      </c>
      <c r="I209" s="392"/>
      <c r="J209" s="392"/>
      <c r="K209" s="338"/>
    </row>
    <row r="210" spans="2:11" ht="15" customHeight="1">
      <c r="B210" s="337"/>
      <c r="C210" s="305"/>
      <c r="D210" s="305"/>
      <c r="E210" s="305"/>
      <c r="F210" s="298" t="s">
        <v>731</v>
      </c>
      <c r="G210" s="284"/>
      <c r="H210" s="392" t="s">
        <v>750</v>
      </c>
      <c r="I210" s="392"/>
      <c r="J210" s="392"/>
      <c r="K210" s="338"/>
    </row>
    <row r="211" spans="2:11" ht="15" customHeight="1">
      <c r="B211" s="337"/>
      <c r="C211" s="305"/>
      <c r="D211" s="305"/>
      <c r="E211" s="305"/>
      <c r="F211" s="339"/>
      <c r="G211" s="284"/>
      <c r="H211" s="340"/>
      <c r="I211" s="340"/>
      <c r="J211" s="340"/>
      <c r="K211" s="338"/>
    </row>
    <row r="212" spans="2:11" ht="15" customHeight="1">
      <c r="B212" s="337"/>
      <c r="C212" s="279" t="s">
        <v>923</v>
      </c>
      <c r="D212" s="305"/>
      <c r="E212" s="305"/>
      <c r="F212" s="298">
        <v>1</v>
      </c>
      <c r="G212" s="284"/>
      <c r="H212" s="392" t="s">
        <v>961</v>
      </c>
      <c r="I212" s="392"/>
      <c r="J212" s="392"/>
      <c r="K212" s="338"/>
    </row>
    <row r="213" spans="2:11" ht="15" customHeight="1">
      <c r="B213" s="337"/>
      <c r="C213" s="305"/>
      <c r="D213" s="305"/>
      <c r="E213" s="305"/>
      <c r="F213" s="298">
        <v>2</v>
      </c>
      <c r="G213" s="284"/>
      <c r="H213" s="392" t="s">
        <v>962</v>
      </c>
      <c r="I213" s="392"/>
      <c r="J213" s="392"/>
      <c r="K213" s="338"/>
    </row>
    <row r="214" spans="2:11" ht="15" customHeight="1">
      <c r="B214" s="337"/>
      <c r="C214" s="305"/>
      <c r="D214" s="305"/>
      <c r="E214" s="305"/>
      <c r="F214" s="298">
        <v>3</v>
      </c>
      <c r="G214" s="284"/>
      <c r="H214" s="392" t="s">
        <v>963</v>
      </c>
      <c r="I214" s="392"/>
      <c r="J214" s="392"/>
      <c r="K214" s="338"/>
    </row>
    <row r="215" spans="2:11" ht="15" customHeight="1">
      <c r="B215" s="337"/>
      <c r="C215" s="305"/>
      <c r="D215" s="305"/>
      <c r="E215" s="305"/>
      <c r="F215" s="298">
        <v>4</v>
      </c>
      <c r="G215" s="284"/>
      <c r="H215" s="392" t="s">
        <v>964</v>
      </c>
      <c r="I215" s="392"/>
      <c r="J215" s="392"/>
      <c r="K215" s="338"/>
    </row>
    <row r="216" spans="2:11" ht="12.75" customHeight="1">
      <c r="B216" s="341"/>
      <c r="C216" s="342"/>
      <c r="D216" s="342"/>
      <c r="E216" s="342"/>
      <c r="F216" s="342"/>
      <c r="G216" s="342"/>
      <c r="H216" s="342"/>
      <c r="I216" s="342"/>
      <c r="J216" s="342"/>
      <c r="K216" s="343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01 - Oprava vodovodu 2.etapa</vt:lpstr>
      <vt:lpstr>VON - Vedlejší a ostatní ...</vt:lpstr>
      <vt:lpstr>Pokyny pro vyplnění</vt:lpstr>
      <vt:lpstr>'01 - Oprava vodovodu 2.etapa'!Názvy_tisku</vt:lpstr>
      <vt:lpstr>'Rekapitulace stavby'!Názvy_tisku</vt:lpstr>
      <vt:lpstr>'VON - Vedlejší a ostatní ...'!Názvy_tisku</vt:lpstr>
      <vt:lpstr>'01 - Oprava vodovodu 2.etapa'!Oblast_tisku</vt:lpstr>
      <vt:lpstr>'Pokyny pro vyplnění'!Oblast_tisku</vt:lpstr>
      <vt:lpstr>'Rekapitulace stavby'!Oblast_tisku</vt:lpstr>
      <vt:lpstr>'VON - Vedlejší a ostatní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Martin-PC\Martin</dc:creator>
  <cp:lastModifiedBy>m j</cp:lastModifiedBy>
  <dcterms:created xsi:type="dcterms:W3CDTF">2017-12-07T15:47:50Z</dcterms:created>
  <dcterms:modified xsi:type="dcterms:W3CDTF">2018-01-05T06:09:45Z</dcterms:modified>
</cp:coreProperties>
</file>